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B2EA460D-1D91-43C6-8C8F-CCA79959F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4" l="1"/>
  <c r="J19" i="4"/>
  <c r="I20" i="4"/>
  <c r="I19" i="4"/>
  <c r="J17" i="4"/>
  <c r="I17" i="4"/>
  <c r="F11" i="4"/>
  <c r="J8" i="4"/>
  <c r="I8" i="4"/>
  <c r="I21" i="4"/>
  <c r="I22" i="4"/>
  <c r="I27" i="4" s="1"/>
  <c r="I25" i="4"/>
  <c r="I26" i="4" s="1"/>
  <c r="I24" i="4"/>
  <c r="Q24" i="2"/>
  <c r="Q23" i="2"/>
  <c r="P24" i="2"/>
  <c r="P23" i="2"/>
  <c r="Q18" i="2"/>
  <c r="Q19" i="2" s="1"/>
  <c r="P18" i="2"/>
  <c r="Q29" i="2"/>
  <c r="Q30" i="2" s="1"/>
  <c r="Q28" i="2"/>
  <c r="Q26" i="2"/>
  <c r="Q21" i="2"/>
  <c r="Q20" i="2"/>
  <c r="Q17" i="2"/>
  <c r="Q16" i="2"/>
  <c r="Q15" i="2"/>
  <c r="Q14" i="2"/>
  <c r="P29" i="2"/>
  <c r="P28" i="2"/>
  <c r="P21" i="2"/>
  <c r="P26" i="2" s="1"/>
  <c r="P20" i="2"/>
  <c r="P19" i="2"/>
  <c r="P17" i="2"/>
  <c r="P16" i="2"/>
  <c r="P15" i="2"/>
  <c r="Q9" i="2"/>
  <c r="Q7" i="2"/>
  <c r="Q6" i="2"/>
  <c r="Q5" i="2"/>
  <c r="P9" i="2"/>
  <c r="P7" i="2"/>
  <c r="P6" i="2"/>
  <c r="P8" i="2" s="1"/>
  <c r="P5" i="2"/>
  <c r="I28" i="6"/>
  <c r="H28" i="6"/>
  <c r="I27" i="6"/>
  <c r="H27" i="6"/>
  <c r="I23" i="6"/>
  <c r="H23" i="6"/>
  <c r="I22" i="6"/>
  <c r="I24" i="6" s="1"/>
  <c r="H22" i="6"/>
  <c r="I20" i="6"/>
  <c r="I25" i="6" s="1"/>
  <c r="H20" i="6"/>
  <c r="H25" i="6" s="1"/>
  <c r="I19" i="6"/>
  <c r="H19" i="6"/>
  <c r="I17" i="6"/>
  <c r="I18" i="6" s="1"/>
  <c r="H17" i="6"/>
  <c r="H18" i="6" s="1"/>
  <c r="I16" i="6"/>
  <c r="I15" i="6"/>
  <c r="I29" i="6" s="1"/>
  <c r="H16" i="6"/>
  <c r="H15" i="6"/>
  <c r="H14" i="6"/>
  <c r="H13" i="6"/>
  <c r="I8" i="6"/>
  <c r="H8" i="6"/>
  <c r="I6" i="6"/>
  <c r="H6" i="6"/>
  <c r="I5" i="6"/>
  <c r="H5" i="6"/>
  <c r="I4" i="6"/>
  <c r="H4" i="6"/>
  <c r="I14" i="6"/>
  <c r="I13" i="6"/>
  <c r="J15" i="4"/>
  <c r="I15" i="4"/>
  <c r="J21" i="4"/>
  <c r="I16" i="4"/>
  <c r="I30" i="4"/>
  <c r="J30" i="4"/>
  <c r="I29" i="4"/>
  <c r="J29" i="4"/>
  <c r="J25" i="4"/>
  <c r="J24" i="4"/>
  <c r="J26" i="4" s="1"/>
  <c r="J22" i="4"/>
  <c r="J27" i="4" s="1"/>
  <c r="J18" i="4"/>
  <c r="J31" i="4"/>
  <c r="I18" i="4"/>
  <c r="I31" i="4"/>
  <c r="J16" i="4"/>
  <c r="I10" i="4"/>
  <c r="J10" i="4"/>
  <c r="I7" i="4"/>
  <c r="J6" i="4"/>
  <c r="I6" i="4"/>
  <c r="F17" i="4"/>
  <c r="F35" i="4"/>
  <c r="G12" i="1"/>
  <c r="J7" i="4"/>
  <c r="E54" i="4"/>
  <c r="P30" i="2" l="1"/>
  <c r="H29" i="6"/>
  <c r="H24" i="6"/>
  <c r="H21" i="6" s="1"/>
  <c r="H26" i="6" s="1"/>
  <c r="H7" i="6"/>
  <c r="P25" i="2"/>
  <c r="P22" i="2" s="1"/>
  <c r="P27" i="2" s="1"/>
  <c r="I23" i="4"/>
  <c r="I28" i="4" s="1"/>
  <c r="J23" i="4"/>
  <c r="J28" i="4" s="1"/>
  <c r="Q25" i="2"/>
  <c r="Q22" i="2"/>
  <c r="Q27" i="2" s="1"/>
  <c r="Q8" i="2"/>
  <c r="I21" i="6"/>
  <c r="I26" i="6" s="1"/>
  <c r="I7" i="6"/>
  <c r="I9" i="4"/>
  <c r="G13" i="1"/>
  <c r="E51" i="4"/>
  <c r="D51" i="4"/>
  <c r="F20" i="4"/>
  <c r="D54" i="4"/>
  <c r="D53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P14" i="2" s="1"/>
  <c r="F13" i="4" l="1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F13" i="1"/>
  <c r="F12" i="1"/>
  <c r="J8" i="2" l="1"/>
  <c r="C14" i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J18" i="2" s="1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D42" i="2"/>
  <c r="D41" i="2"/>
  <c r="D40" i="2"/>
  <c r="I23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I25" i="2" l="1"/>
  <c r="I18" i="2"/>
  <c r="I19" i="2" s="1"/>
  <c r="I24" i="2"/>
  <c r="J24" i="2"/>
  <c r="J23" i="2"/>
  <c r="J25" i="2" s="1"/>
  <c r="I17" i="2"/>
  <c r="I20" i="2"/>
  <c r="I15" i="2"/>
  <c r="I16" i="2"/>
  <c r="I5" i="2"/>
  <c r="I6" i="2"/>
  <c r="I8" i="2" s="1"/>
  <c r="J22" i="2"/>
  <c r="J27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I22" i="2" l="1"/>
  <c r="I27" i="2" s="1"/>
  <c r="J30" i="2"/>
  <c r="I30" i="2"/>
</calcChain>
</file>

<file path=xl/sharedStrings.xml><?xml version="1.0" encoding="utf-8"?>
<sst xmlns="http://schemas.openxmlformats.org/spreadsheetml/2006/main" count="312" uniqueCount="132">
  <si>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</si>
  <si>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</si>
  <si>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</si>
  <si>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</si>
  <si>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</si>
  <si>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</si>
  <si>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</si>
  <si>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</si>
  <si>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</si>
  <si>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</si>
  <si>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</si>
  <si>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</si>
  <si>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</si>
  <si>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</si>
  <si>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</si>
  <si>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</si>
  <si>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</si>
  <si>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</si>
  <si>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</si>
  <si>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</si>
  <si>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</si>
  <si>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</si>
  <si>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</si>
  <si>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</si>
  <si>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</si>
  <si>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</si>
  <si>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</si>
  <si>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</si>
  <si>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</si>
  <si>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</si>
  <si>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</si>
  <si>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</si>
  <si>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</si>
  <si>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</si>
  <si>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</si>
  <si>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</si>
  <si>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</si>
  <si>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</si>
  <si>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</si>
  <si>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</si>
  <si>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</si>
  <si>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</si>
  <si>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</si>
  <si>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</si>
  <si>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</si>
  <si>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</si>
  <si>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</si>
  <si>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</si>
  <si>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</si>
  <si>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</si>
  <si>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</si>
  <si>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</si>
  <si>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</si>
  <si>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</si>
  <si>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</si>
  <si>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</si>
  <si>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</si>
  <si>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</si>
  <si>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</si>
  <si>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</si>
  <si>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</si>
  <si>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</si>
  <si>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</si>
  <si>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</si>
  <si>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</si>
  <si>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</si>
  <si>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</si>
  <si>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</si>
  <si>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</si>
  <si>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</si>
  <si>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</si>
  <si>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</si>
  <si>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</si>
  <si>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</si>
  <si>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</si>
  <si>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</si>
  <si>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</si>
  <si>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</si>
  <si>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</si>
  <si>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</si>
  <si>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</si>
  <si>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</si>
  <si>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</si>
  <si>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</si>
  <si>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</si>
  <si>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</si>
  <si>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</si>
  <si>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</si>
  <si>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</si>
  <si>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</si>
  <si>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</si>
  <si>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</si>
  <si>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</si>
  <si>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</si>
  <si>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</si>
  <si>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</si>
  <si>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</si>
  <si>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</si>
  <si>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</si>
  <si>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</si>
  <si>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  <r>
      <rPr>
        <vertAlign val="superscript"/>
        <sz val="8"/>
        <color theme="1"/>
        <rFont val="Times New Roman"/>
        <family val="1"/>
        <charset val="238"/>
      </rPr>
      <t>.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</si>
  <si>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</si>
  <si>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</si>
  <si>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</si>
  <si>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</si>
  <si>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</si>
  <si>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</si>
  <si>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</si>
  <si>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</si>
  <si>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</si>
  <si>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</si>
  <si>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</si>
  <si>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</si>
  <si>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</si>
  <si>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</si>
  <si>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</si>
  <si>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</si>
  <si>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</si>
  <si>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</si>
  <si>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</si>
  <si>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</si>
  <si>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</si>
  <si>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</si>
  <si>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odmowy</t>
  </si>
  <si>
    <t>inne przyczyny</t>
  </si>
  <si>
    <t>razem odmowy+inne przyczyny</t>
  </si>
  <si>
    <t>subsydia</t>
  </si>
  <si>
    <t>subsydia w podjęciach pracy ogółem</t>
  </si>
  <si>
    <t>wyrejestr.</t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</si>
  <si>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kwiecień 2025 roku.</t>
    </r>
  </si>
  <si>
    <r>
      <t xml:space="preserve">*      Liczby zawarte w zestawieniu dotyczą okresu I-IV </t>
    </r>
    <r>
      <rPr>
        <b/>
        <sz val="8"/>
        <color theme="1"/>
        <rFont val="Times New Roman"/>
        <family val="1"/>
        <charset val="238"/>
      </rPr>
      <t>2025 roku.</t>
    </r>
  </si>
  <si>
    <t>** Liczby dotyczą średniej liczby bezrobotnych w okresie I-IV 2025 roku.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</si>
</sst>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rgb="FF0000FF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0000FF"/>
      <color rgb="FFE4EDF8"/>
      <color rgb="FFFFF9E1"/>
      <color rgb="FFFFF5CD"/>
      <color rgb="FFE7F6FF"/>
      <color rgb="FFE1F4FF"/>
      <color rgb="FFCCECFF"/>
      <color rgb="FFC5D9F1"/>
      <color rgb="FFF8FFE7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607723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42578125" style="69" customWidth="1"/>
    <col min="6" max="6" width="10" style="69" customWidth="1"/>
    <col min="7" max="7" width="2.140625" style="69" customWidth="1"/>
    <col min="8" max="8" width="2.42578125" style="69" customWidth="1"/>
    <col min="9" max="9" width="6.85546875" style="71" customWidth="1"/>
    <col min="10" max="10" width="6.28515625" style="71" customWidth="1"/>
    <col min="11" max="11" width="8.140625" style="204" customWidth="1"/>
    <col min="12" max="12" width="4.85546875" style="69" customWidth="1"/>
    <col min="13" max="13" width="6.140625" style="69" customWidth="1"/>
    <col min="14" max="16384" width="9.140625" style="69"/>
  </cols>
  <sheetData>
    <row r="1" spans="2:15" ht="15" customHeight="1" x14ac:dyDescent="0.25">
      <c r="B1" s="1" t="s">
        <v>129</v>
      </c>
      <c r="C1" s="2"/>
      <c r="D1" s="2"/>
      <c r="E1" s="2"/>
      <c r="F1" s="2"/>
      <c r="I1" s="192"/>
      <c r="J1" s="192"/>
      <c r="K1" s="203"/>
      <c r="L1" s="193"/>
      <c r="M1" s="193"/>
      <c r="N1" s="193"/>
      <c r="O1" s="193"/>
    </row>
    <row r="2" spans="2:15" ht="7.5" customHeight="1" x14ac:dyDescent="0.25">
      <c r="B2" s="3"/>
      <c r="C2" s="2"/>
      <c r="D2" s="2"/>
      <c r="E2" s="2"/>
      <c r="F2" s="2"/>
      <c r="I2" s="192"/>
      <c r="J2" s="192"/>
      <c r="K2" s="203"/>
      <c r="L2" s="193"/>
      <c r="M2" s="193"/>
      <c r="N2" s="193"/>
      <c r="O2" s="193"/>
    </row>
    <row r="3" spans="2:15" x14ac:dyDescent="0.25">
      <c r="B3" s="2" t="s">
        <v>79</v>
      </c>
      <c r="C3" s="2"/>
      <c r="D3" s="2"/>
      <c r="E3" s="2"/>
      <c r="F3" s="2"/>
      <c r="I3" s="192"/>
      <c r="J3" s="192"/>
      <c r="K3" s="203"/>
      <c r="L3" s="193"/>
      <c r="M3" s="193"/>
      <c r="N3" s="193"/>
      <c r="O3" s="193"/>
    </row>
    <row r="4" spans="2:15" ht="18.75" customHeight="1" thickBot="1" x14ac:dyDescent="0.3">
      <c r="B4" s="2" t="s">
        <v>80</v>
      </c>
      <c r="C4" s="2"/>
      <c r="D4" s="2"/>
      <c r="E4" s="2"/>
      <c r="F4" s="2"/>
      <c r="I4" s="192"/>
      <c r="J4" s="192"/>
      <c r="K4" s="203"/>
      <c r="L4" s="193"/>
      <c r="M4" s="193"/>
      <c r="N4" s="193"/>
      <c r="O4" s="193"/>
    </row>
    <row r="5" spans="2:15" ht="69" customHeight="1" thickTop="1" x14ac:dyDescent="0.25">
      <c r="B5" s="213" t="s">
        <v>12</v>
      </c>
      <c r="C5" s="214"/>
      <c r="D5" s="181" t="s">
        <v>83</v>
      </c>
      <c r="E5" s="181" t="s">
        <v>47</v>
      </c>
      <c r="F5" s="183" t="s">
        <v>90</v>
      </c>
      <c r="I5" s="192"/>
      <c r="J5" s="192"/>
      <c r="K5" s="203"/>
      <c r="L5" s="193"/>
      <c r="M5" s="193"/>
      <c r="N5" s="193"/>
      <c r="O5" s="193"/>
    </row>
    <row r="6" spans="2:15" ht="15.75" customHeight="1" thickBot="1" x14ac:dyDescent="0.3">
      <c r="B6" s="219" t="s">
        <v>50</v>
      </c>
      <c r="C6" s="220"/>
      <c r="D6" s="67">
        <v>29303</v>
      </c>
      <c r="E6" s="67">
        <v>11620</v>
      </c>
      <c r="F6" s="5">
        <f>SUM(E6/D6*100)</f>
        <v>39.654642869330786</v>
      </c>
      <c r="I6" s="194">
        <f>SUM(D7:D8)</f>
        <v>29303</v>
      </c>
      <c r="J6" s="194">
        <f>SUM(E7:E8)</f>
        <v>11620</v>
      </c>
      <c r="K6" s="203" t="s">
        <v>111</v>
      </c>
      <c r="L6" s="195"/>
      <c r="M6" s="193"/>
      <c r="N6" s="193"/>
      <c r="O6" s="193"/>
    </row>
    <row r="7" spans="2:15" ht="15.75" thickTop="1" x14ac:dyDescent="0.25">
      <c r="B7" s="221"/>
      <c r="C7" s="6" t="s">
        <v>17</v>
      </c>
      <c r="D7" s="7">
        <v>5349</v>
      </c>
      <c r="E7" s="7">
        <v>3655</v>
      </c>
      <c r="F7" s="8">
        <f>SUM(E7/D7*100)</f>
        <v>68.330529070854368</v>
      </c>
      <c r="I7" s="196">
        <f>SUM(D7)/D6*100</f>
        <v>18.254103675391598</v>
      </c>
      <c r="J7" s="197">
        <f>SUM(E7)/E6*100</f>
        <v>31.454388984509468</v>
      </c>
      <c r="K7" s="203" t="s">
        <v>112</v>
      </c>
      <c r="L7" s="195"/>
      <c r="M7" s="193"/>
      <c r="N7" s="193"/>
      <c r="O7" s="193"/>
    </row>
    <row r="8" spans="2:15" ht="15.75" thickBot="1" x14ac:dyDescent="0.3">
      <c r="B8" s="222"/>
      <c r="C8" s="68" t="s">
        <v>18</v>
      </c>
      <c r="D8" s="9">
        <v>23954</v>
      </c>
      <c r="E8" s="9">
        <v>7965</v>
      </c>
      <c r="F8" s="10">
        <f>SUM(E8/D8*100)</f>
        <v>33.251231527093594</v>
      </c>
      <c r="G8" s="109"/>
      <c r="I8" s="198">
        <f>SUM(D8)/D6*100</f>
        <v>81.745896324608395</v>
      </c>
      <c r="J8" s="199">
        <f>SUM(E8)/E6*100</f>
        <v>68.545611015490536</v>
      </c>
      <c r="K8" s="203" t="s">
        <v>113</v>
      </c>
      <c r="L8" s="195"/>
      <c r="M8" s="193"/>
      <c r="N8" s="193"/>
      <c r="O8" s="193"/>
    </row>
    <row r="9" spans="2:15" ht="15.75" thickTop="1" x14ac:dyDescent="0.25">
      <c r="B9" s="223" t="s">
        <v>51</v>
      </c>
      <c r="C9" s="6" t="s">
        <v>19</v>
      </c>
      <c r="D9" s="7">
        <v>18</v>
      </c>
      <c r="E9" s="7">
        <v>7</v>
      </c>
      <c r="F9" s="8">
        <f t="shared" ref="F9:F25" si="0">SUM(E9/D9*100)</f>
        <v>38.888888888888893</v>
      </c>
      <c r="I9" s="196">
        <f>SUM(I7:I8)</f>
        <v>100</v>
      </c>
      <c r="J9" s="197">
        <f>SUM(J7:J8)</f>
        <v>100</v>
      </c>
      <c r="K9" s="203" t="s">
        <v>8</v>
      </c>
      <c r="L9" s="193"/>
      <c r="M9" s="193"/>
      <c r="N9" s="193"/>
      <c r="O9" s="193"/>
    </row>
    <row r="10" spans="2:15" x14ac:dyDescent="0.25">
      <c r="B10" s="224"/>
      <c r="C10" s="11" t="s">
        <v>20</v>
      </c>
      <c r="D10" s="12">
        <v>67</v>
      </c>
      <c r="E10" s="12">
        <v>11</v>
      </c>
      <c r="F10" s="13">
        <f t="shared" si="0"/>
        <v>16.417910447761194</v>
      </c>
      <c r="I10" s="200">
        <f>SUM(D9:D14)</f>
        <v>1681</v>
      </c>
      <c r="J10" s="200">
        <f>SUM(E9:E14)</f>
        <v>798</v>
      </c>
      <c r="K10" s="203" t="s">
        <v>114</v>
      </c>
      <c r="L10" s="195"/>
      <c r="M10" s="193"/>
      <c r="N10" s="193"/>
      <c r="O10" s="193"/>
    </row>
    <row r="11" spans="2:15" x14ac:dyDescent="0.25">
      <c r="B11" s="224"/>
      <c r="C11" s="11" t="s">
        <v>21</v>
      </c>
      <c r="D11" s="12">
        <v>1066</v>
      </c>
      <c r="E11" s="12">
        <v>591</v>
      </c>
      <c r="F11" s="13">
        <f>SUM(E11/D11*100)</f>
        <v>55.44090056285178</v>
      </c>
      <c r="J11" s="192"/>
      <c r="K11" s="203"/>
      <c r="L11" s="195"/>
      <c r="M11" s="193"/>
      <c r="N11" s="193"/>
      <c r="O11" s="193"/>
    </row>
    <row r="12" spans="2:15" x14ac:dyDescent="0.25">
      <c r="B12" s="224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2"/>
      <c r="J12" s="192"/>
      <c r="K12" s="203"/>
      <c r="L12" s="195"/>
      <c r="M12" s="193"/>
      <c r="N12" s="193"/>
      <c r="O12" s="193"/>
    </row>
    <row r="13" spans="2:15" x14ac:dyDescent="0.25">
      <c r="B13" s="224"/>
      <c r="C13" s="11" t="s">
        <v>23</v>
      </c>
      <c r="D13" s="12">
        <v>430</v>
      </c>
      <c r="E13" s="12">
        <v>184</v>
      </c>
      <c r="F13" s="13">
        <f>SUM(E13/D13*100)</f>
        <v>42.790697674418603</v>
      </c>
      <c r="I13" s="192"/>
      <c r="J13" s="192"/>
      <c r="K13" s="203"/>
      <c r="L13" s="195"/>
      <c r="M13" s="193"/>
      <c r="N13" s="193"/>
      <c r="O13" s="193"/>
    </row>
    <row r="14" spans="2:15" ht="15.75" thickBot="1" x14ac:dyDescent="0.3">
      <c r="B14" s="225"/>
      <c r="C14" s="14" t="s">
        <v>24</v>
      </c>
      <c r="D14" s="15">
        <v>100</v>
      </c>
      <c r="E14" s="15">
        <v>5</v>
      </c>
      <c r="F14" s="16">
        <f t="shared" si="0"/>
        <v>5</v>
      </c>
      <c r="L14" s="195"/>
      <c r="M14" s="193"/>
      <c r="N14" s="193"/>
      <c r="O14" s="193"/>
    </row>
    <row r="15" spans="2:15" ht="17.25" customHeight="1" thickTop="1" x14ac:dyDescent="0.25">
      <c r="B15" s="226" t="s">
        <v>52</v>
      </c>
      <c r="C15" s="227"/>
      <c r="D15" s="17">
        <v>29831</v>
      </c>
      <c r="E15" s="17">
        <v>11730</v>
      </c>
      <c r="F15" s="18">
        <f t="shared" si="0"/>
        <v>39.321511179645334</v>
      </c>
      <c r="I15" s="191">
        <f>SUM(D6-D15)</f>
        <v>-528</v>
      </c>
      <c r="J15" s="191">
        <f>SUM(E6-E15)</f>
        <v>-110</v>
      </c>
      <c r="K15" s="203" t="s">
        <v>116</v>
      </c>
      <c r="L15" s="195"/>
      <c r="M15" s="193"/>
      <c r="N15" s="193"/>
      <c r="O15" s="193"/>
    </row>
    <row r="16" spans="2:15" ht="17.25" customHeight="1" thickBot="1" x14ac:dyDescent="0.3">
      <c r="B16" s="215" t="s">
        <v>25</v>
      </c>
      <c r="C16" s="216"/>
      <c r="D16" s="133">
        <v>18360</v>
      </c>
      <c r="E16" s="133">
        <v>7225</v>
      </c>
      <c r="F16" s="134">
        <f t="shared" si="0"/>
        <v>39.351851851851855</v>
      </c>
      <c r="I16" s="191">
        <f>SUM(D17,D20)</f>
        <v>18360</v>
      </c>
      <c r="J16" s="191">
        <f>SUM(E17,E20)</f>
        <v>7225</v>
      </c>
      <c r="K16" s="203" t="s">
        <v>115</v>
      </c>
      <c r="L16" s="193"/>
      <c r="M16" s="193"/>
      <c r="N16" s="193"/>
      <c r="O16" s="193"/>
    </row>
    <row r="17" spans="2:15" ht="16.5" thickTop="1" thickBot="1" x14ac:dyDescent="0.3">
      <c r="B17" s="217" t="s">
        <v>26</v>
      </c>
      <c r="C17" s="218"/>
      <c r="D17" s="19">
        <v>14576</v>
      </c>
      <c r="E17" s="19">
        <v>5930</v>
      </c>
      <c r="F17" s="20">
        <f>SUM(E17/D17*100)</f>
        <v>40.683315038419323</v>
      </c>
      <c r="I17" s="198">
        <f>SUM(D17)/D16*100</f>
        <v>79.389978213507632</v>
      </c>
      <c r="J17" s="198">
        <f>SUM(E17)/E16*100</f>
        <v>82.076124567474054</v>
      </c>
      <c r="K17" s="313" t="s">
        <v>117</v>
      </c>
      <c r="L17" s="195"/>
      <c r="M17" s="193"/>
      <c r="N17" s="193"/>
      <c r="O17" s="193"/>
    </row>
    <row r="18" spans="2:15" x14ac:dyDescent="0.25">
      <c r="B18" s="230"/>
      <c r="C18" s="21" t="s">
        <v>27</v>
      </c>
      <c r="D18" s="22">
        <v>872</v>
      </c>
      <c r="E18" s="22">
        <v>396</v>
      </c>
      <c r="F18" s="23">
        <f t="shared" si="0"/>
        <v>45.412844036697244</v>
      </c>
      <c r="I18" s="198">
        <f>SUM(D17/D15)*100</f>
        <v>48.861922161509838</v>
      </c>
      <c r="J18" s="198">
        <f>SUM(E17/E15)*100</f>
        <v>50.554134697357199</v>
      </c>
      <c r="K18" s="203" t="s">
        <v>118</v>
      </c>
      <c r="L18" s="195"/>
      <c r="O18" s="193"/>
    </row>
    <row r="19" spans="2:15" ht="15.75" thickBot="1" x14ac:dyDescent="0.3">
      <c r="B19" s="231"/>
      <c r="C19" s="24" t="s">
        <v>28</v>
      </c>
      <c r="D19" s="25">
        <v>1071</v>
      </c>
      <c r="E19" s="25">
        <v>489</v>
      </c>
      <c r="F19" s="26">
        <f t="shared" si="0"/>
        <v>45.65826330532213</v>
      </c>
      <c r="I19" s="208">
        <f>SUM(D18:D19)</f>
        <v>1943</v>
      </c>
      <c r="J19" s="208">
        <f>SUM(E18:E19)</f>
        <v>885</v>
      </c>
      <c r="K19" s="203" t="s">
        <v>119</v>
      </c>
      <c r="L19" s="195"/>
      <c r="M19" s="193"/>
      <c r="N19" s="193"/>
      <c r="O19" s="193"/>
    </row>
    <row r="20" spans="2:15" ht="15.75" thickBot="1" x14ac:dyDescent="0.3">
      <c r="B20" s="232" t="s">
        <v>29</v>
      </c>
      <c r="C20" s="233"/>
      <c r="D20" s="27">
        <v>3784</v>
      </c>
      <c r="E20" s="27">
        <v>1295</v>
      </c>
      <c r="F20" s="28">
        <f>SUM(E20/D20*100)</f>
        <v>34.223044397463006</v>
      </c>
      <c r="I20" s="191">
        <f>SUM(D17-I19)</f>
        <v>12633</v>
      </c>
      <c r="J20" s="191">
        <f>SUM(E17-J19)</f>
        <v>5045</v>
      </c>
      <c r="K20" s="203" t="s">
        <v>120</v>
      </c>
      <c r="L20" s="193"/>
      <c r="M20" s="201"/>
      <c r="N20" s="193"/>
      <c r="O20" s="193"/>
    </row>
    <row r="21" spans="2:15" x14ac:dyDescent="0.25">
      <c r="B21" s="230"/>
      <c r="C21" s="21" t="s">
        <v>101</v>
      </c>
      <c r="D21" s="22">
        <v>1357</v>
      </c>
      <c r="E21" s="22">
        <v>421</v>
      </c>
      <c r="F21" s="23">
        <f t="shared" si="0"/>
        <v>31.024318349299929</v>
      </c>
      <c r="I21" s="207">
        <f>SUM(D17,D20)</f>
        <v>18360</v>
      </c>
      <c r="J21" s="207">
        <f>SUM(E17,E20)</f>
        <v>7225</v>
      </c>
      <c r="K21" s="203" t="s">
        <v>121</v>
      </c>
      <c r="M21" s="193"/>
      <c r="N21" s="193"/>
      <c r="O21" s="193"/>
    </row>
    <row r="22" spans="2:15" x14ac:dyDescent="0.25">
      <c r="B22" s="231"/>
      <c r="C22" s="11" t="s">
        <v>102</v>
      </c>
      <c r="D22" s="12">
        <v>920</v>
      </c>
      <c r="E22" s="12">
        <v>168</v>
      </c>
      <c r="F22" s="13">
        <f t="shared" si="0"/>
        <v>18.260869565217391</v>
      </c>
      <c r="I22" s="191">
        <f>SUM(D21:D23,D25:D26,D31,D32)</f>
        <v>3784</v>
      </c>
      <c r="J22" s="191">
        <f>SUM(E21:E23,E25:E26,E32)</f>
        <v>1295</v>
      </c>
      <c r="K22" s="203" t="s">
        <v>122</v>
      </c>
      <c r="L22" s="193"/>
      <c r="M22" s="193"/>
      <c r="N22" s="193"/>
      <c r="O22" s="193"/>
    </row>
    <row r="23" spans="2:15" x14ac:dyDescent="0.25">
      <c r="B23" s="231"/>
      <c r="C23" s="11" t="s">
        <v>103</v>
      </c>
      <c r="D23" s="12">
        <v>702</v>
      </c>
      <c r="E23" s="12">
        <v>274</v>
      </c>
      <c r="F23" s="13">
        <f t="shared" si="0"/>
        <v>39.03133903133903</v>
      </c>
      <c r="I23" s="205">
        <f>SUM(I21,D33,D35,D38,I26)</f>
        <v>29831</v>
      </c>
      <c r="J23" s="205">
        <f>SUM(J21,E33,E35,E38,J26)</f>
        <v>11730</v>
      </c>
      <c r="K23" s="203" t="s">
        <v>128</v>
      </c>
      <c r="L23" s="193"/>
      <c r="M23" s="193"/>
      <c r="N23" s="193"/>
      <c r="O23" s="193"/>
    </row>
    <row r="24" spans="2:15" x14ac:dyDescent="0.25">
      <c r="B24" s="231"/>
      <c r="C24" s="75" t="s">
        <v>99</v>
      </c>
      <c r="D24" s="76">
        <v>3</v>
      </c>
      <c r="E24" s="76">
        <v>3</v>
      </c>
      <c r="F24" s="77">
        <f t="shared" si="0"/>
        <v>100</v>
      </c>
      <c r="I24" s="191">
        <f>SUM(D41:D43)</f>
        <v>5341</v>
      </c>
      <c r="J24" s="191">
        <f>SUM(E41:E43)</f>
        <v>2310</v>
      </c>
      <c r="K24" s="203" t="s">
        <v>123</v>
      </c>
      <c r="L24" s="193"/>
      <c r="M24" s="193"/>
      <c r="N24" s="193"/>
      <c r="O24" s="193"/>
    </row>
    <row r="25" spans="2:15" x14ac:dyDescent="0.25">
      <c r="B25" s="231"/>
      <c r="C25" s="11" t="s">
        <v>104</v>
      </c>
      <c r="D25" s="12">
        <v>419</v>
      </c>
      <c r="E25" s="12">
        <v>157</v>
      </c>
      <c r="F25" s="13">
        <f t="shared" si="0"/>
        <v>37.470167064439138</v>
      </c>
      <c r="I25" s="191">
        <f>SUM(D44:D48)</f>
        <v>2488</v>
      </c>
      <c r="J25" s="191">
        <f>SUM(E44,E46,E48)</f>
        <v>443</v>
      </c>
      <c r="K25" s="203" t="s">
        <v>124</v>
      </c>
      <c r="L25" s="193"/>
      <c r="M25" s="193"/>
      <c r="N25" s="193"/>
      <c r="O25" s="193"/>
    </row>
    <row r="26" spans="2:15" ht="14.25" customHeight="1" x14ac:dyDescent="0.25">
      <c r="B26" s="231"/>
      <c r="C26" s="190" t="s">
        <v>105</v>
      </c>
      <c r="D26" s="76">
        <v>260</v>
      </c>
      <c r="E26" s="76">
        <v>259</v>
      </c>
      <c r="F26" s="77">
        <f>SUM(E26/D26*100)</f>
        <v>99.615384615384613</v>
      </c>
      <c r="I26" s="205">
        <f>SUM(I24:I25)</f>
        <v>7829</v>
      </c>
      <c r="J26" s="205">
        <f>SUM(J24:J25)</f>
        <v>2753</v>
      </c>
      <c r="K26" s="203" t="s">
        <v>125</v>
      </c>
      <c r="L26" s="193"/>
      <c r="M26" s="193"/>
      <c r="N26" s="193"/>
      <c r="O26" s="193"/>
    </row>
    <row r="27" spans="2:15" x14ac:dyDescent="0.25">
      <c r="B27" s="231"/>
      <c r="C27" s="75" t="s">
        <v>63</v>
      </c>
      <c r="D27" s="76">
        <v>0</v>
      </c>
      <c r="E27" s="76">
        <v>0</v>
      </c>
      <c r="F27" s="77" t="e">
        <f>SUM(E27/D27*100)</f>
        <v>#DIV/0!</v>
      </c>
      <c r="I27" s="191">
        <f>SUM(I22-D20)</f>
        <v>0</v>
      </c>
      <c r="J27" s="191">
        <f>SUM(J22-E20)</f>
        <v>0</v>
      </c>
      <c r="K27" s="203"/>
      <c r="L27" s="193"/>
      <c r="M27" s="193"/>
      <c r="N27" s="193"/>
      <c r="O27" s="193"/>
    </row>
    <row r="28" spans="2:15" x14ac:dyDescent="0.25">
      <c r="B28" s="231"/>
      <c r="C28" s="157" t="s">
        <v>106</v>
      </c>
      <c r="D28" s="121">
        <v>0</v>
      </c>
      <c r="E28" s="121">
        <v>0</v>
      </c>
      <c r="F28" s="122" t="e">
        <f>SUM(E28/D28*100)</f>
        <v>#DIV/0!</v>
      </c>
      <c r="I28" s="191">
        <f>SUM(I23-D15)</f>
        <v>0</v>
      </c>
      <c r="J28" s="191">
        <f>SUM(J23-E15)</f>
        <v>0</v>
      </c>
      <c r="K28" s="203"/>
      <c r="L28" s="193"/>
      <c r="M28" s="193"/>
      <c r="N28" s="193"/>
      <c r="O28" s="193"/>
    </row>
    <row r="29" spans="2:15" x14ac:dyDescent="0.25">
      <c r="B29" s="231"/>
      <c r="C29" s="120" t="s">
        <v>107</v>
      </c>
      <c r="D29" s="121">
        <v>0</v>
      </c>
      <c r="E29" s="121">
        <v>0</v>
      </c>
      <c r="F29" s="122" t="e">
        <f>SUM(E29/D29*100)</f>
        <v>#DIV/0!</v>
      </c>
      <c r="I29" s="202">
        <f>SUM(D21:D23,D25:D32)</f>
        <v>3784</v>
      </c>
      <c r="J29" s="202">
        <f>SUM(E21:E23,E25:E32)</f>
        <v>1295</v>
      </c>
      <c r="K29" s="203" t="s">
        <v>126</v>
      </c>
      <c r="L29" s="193"/>
      <c r="M29" s="193"/>
      <c r="N29" s="193"/>
      <c r="O29" s="193"/>
    </row>
    <row r="30" spans="2:15" ht="15" customHeight="1" x14ac:dyDescent="0.25">
      <c r="B30" s="231"/>
      <c r="C30" s="120" t="s">
        <v>108</v>
      </c>
      <c r="D30" s="121">
        <v>0</v>
      </c>
      <c r="E30" s="121">
        <v>0</v>
      </c>
      <c r="F30" s="122" t="e">
        <f>SUM(E30/D30*100)</f>
        <v>#DIV/0!</v>
      </c>
      <c r="I30" s="198">
        <f>SUM(D20)/D16*100</f>
        <v>20.610021786492375</v>
      </c>
      <c r="J30" s="198">
        <f>SUM(E20)/E16*100</f>
        <v>17.92387543252595</v>
      </c>
      <c r="K30" s="203" t="s">
        <v>127</v>
      </c>
      <c r="L30" s="193"/>
      <c r="M30" s="193"/>
      <c r="N30" s="193"/>
      <c r="O30" s="193"/>
    </row>
    <row r="31" spans="2:15" ht="28.5" customHeight="1" x14ac:dyDescent="0.25">
      <c r="B31" s="231"/>
      <c r="C31" s="42" t="s">
        <v>109</v>
      </c>
      <c r="D31" s="43">
        <v>49</v>
      </c>
      <c r="E31" s="60"/>
      <c r="F31" s="44" t="s">
        <v>56</v>
      </c>
      <c r="I31" s="206">
        <f>SUM(I17,I30)</f>
        <v>100</v>
      </c>
      <c r="J31" s="206">
        <f>SUM(J17,J30)</f>
        <v>100</v>
      </c>
      <c r="K31" s="203"/>
      <c r="L31" s="193"/>
      <c r="M31" s="193"/>
      <c r="N31" s="193"/>
      <c r="O31" s="193"/>
    </row>
    <row r="32" spans="2:15" ht="15.75" thickBot="1" x14ac:dyDescent="0.3">
      <c r="B32" s="222"/>
      <c r="C32" s="14" t="s">
        <v>110</v>
      </c>
      <c r="D32" s="15">
        <v>77</v>
      </c>
      <c r="E32" s="15">
        <v>16</v>
      </c>
      <c r="F32" s="16">
        <f t="shared" ref="F32:F44" si="1">SUM(E32/D32*100)</f>
        <v>20.779220779220779</v>
      </c>
      <c r="I32" s="192"/>
      <c r="K32" s="203"/>
      <c r="L32" s="193"/>
      <c r="M32" s="193"/>
      <c r="N32" s="193"/>
      <c r="O32" s="193"/>
    </row>
    <row r="33" spans="2:15" ht="14.25" customHeight="1" thickTop="1" x14ac:dyDescent="0.25">
      <c r="B33" s="234" t="s">
        <v>67</v>
      </c>
      <c r="C33" s="235"/>
      <c r="D33" s="125">
        <v>606</v>
      </c>
      <c r="E33" s="125">
        <v>273</v>
      </c>
      <c r="F33" s="126">
        <f t="shared" si="1"/>
        <v>45.049504950495049</v>
      </c>
      <c r="I33" s="192"/>
      <c r="J33" s="192"/>
      <c r="K33" s="203"/>
      <c r="L33" s="193"/>
      <c r="M33" s="193"/>
      <c r="N33" s="193"/>
      <c r="O33" s="193"/>
    </row>
    <row r="34" spans="2:15" ht="15" customHeight="1" x14ac:dyDescent="0.25">
      <c r="B34" s="236" t="s">
        <v>65</v>
      </c>
      <c r="C34" s="237"/>
      <c r="D34" s="123">
        <v>112</v>
      </c>
      <c r="E34" s="123">
        <v>112</v>
      </c>
      <c r="F34" s="124">
        <f t="shared" si="1"/>
        <v>100</v>
      </c>
      <c r="I34" s="192"/>
      <c r="K34" s="203"/>
      <c r="L34" s="193"/>
      <c r="M34" s="193"/>
      <c r="N34" s="193"/>
      <c r="O34" s="193"/>
    </row>
    <row r="35" spans="2:15" ht="16.5" customHeight="1" x14ac:dyDescent="0.25">
      <c r="B35" s="228" t="s">
        <v>55</v>
      </c>
      <c r="C35" s="229"/>
      <c r="D35" s="127">
        <v>2616</v>
      </c>
      <c r="E35" s="127">
        <v>1456</v>
      </c>
      <c r="F35" s="128">
        <f>SUM(E35/D35*100)</f>
        <v>55.657492354740057</v>
      </c>
      <c r="I35" s="192"/>
      <c r="L35" s="193"/>
      <c r="M35" s="193"/>
      <c r="N35" s="193"/>
      <c r="O35" s="193"/>
    </row>
    <row r="36" spans="2:15" ht="16.5" customHeight="1" x14ac:dyDescent="0.25">
      <c r="B36" s="236" t="s">
        <v>66</v>
      </c>
      <c r="C36" s="237"/>
      <c r="D36" s="76">
        <v>0</v>
      </c>
      <c r="E36" s="76">
        <v>0</v>
      </c>
      <c r="F36" s="77" t="e">
        <f t="shared" si="1"/>
        <v>#DIV/0!</v>
      </c>
      <c r="I36" s="192"/>
      <c r="J36" s="192"/>
      <c r="K36" s="203"/>
      <c r="L36" s="193"/>
      <c r="M36" s="193"/>
      <c r="N36" s="193"/>
      <c r="O36" s="193"/>
    </row>
    <row r="37" spans="2:15" ht="15.75" customHeight="1" thickBot="1" x14ac:dyDescent="0.3">
      <c r="B37" s="246" t="s">
        <v>49</v>
      </c>
      <c r="C37" s="247"/>
      <c r="D37" s="129">
        <v>0</v>
      </c>
      <c r="E37" s="129">
        <v>0</v>
      </c>
      <c r="F37" s="130" t="e">
        <f t="shared" si="1"/>
        <v>#DIV/0!</v>
      </c>
      <c r="I37" s="192"/>
      <c r="J37" s="192"/>
      <c r="K37" s="203"/>
      <c r="L37" s="193"/>
      <c r="M37" s="193"/>
      <c r="N37" s="193"/>
      <c r="O37" s="193"/>
    </row>
    <row r="38" spans="2:15" ht="15" customHeight="1" thickTop="1" x14ac:dyDescent="0.25">
      <c r="B38" s="248" t="s">
        <v>36</v>
      </c>
      <c r="C38" s="249"/>
      <c r="D38" s="188">
        <v>420</v>
      </c>
      <c r="E38" s="188">
        <v>23</v>
      </c>
      <c r="F38" s="189">
        <f t="shared" si="1"/>
        <v>5.4761904761904763</v>
      </c>
      <c r="I38" s="192"/>
      <c r="J38" s="192"/>
      <c r="K38" s="203"/>
      <c r="L38" s="193"/>
      <c r="M38" s="193"/>
      <c r="N38" s="193"/>
      <c r="O38" s="193"/>
    </row>
    <row r="39" spans="2:15" ht="17.25" customHeight="1" thickBot="1" x14ac:dyDescent="0.3">
      <c r="B39" s="250" t="s">
        <v>46</v>
      </c>
      <c r="C39" s="251"/>
      <c r="D39" s="29">
        <v>0</v>
      </c>
      <c r="E39" s="29">
        <v>0</v>
      </c>
      <c r="F39" s="30" t="e">
        <f t="shared" si="1"/>
        <v>#DIV/0!</v>
      </c>
      <c r="I39" s="192"/>
      <c r="J39" s="192"/>
      <c r="K39" s="203"/>
      <c r="L39" s="193"/>
      <c r="M39" s="193"/>
      <c r="N39" s="193"/>
      <c r="O39" s="193"/>
    </row>
    <row r="40" spans="2:15" ht="16.5" customHeight="1" thickTop="1" thickBot="1" x14ac:dyDescent="0.3">
      <c r="B40" s="252" t="s">
        <v>37</v>
      </c>
      <c r="C40" s="253"/>
      <c r="D40" s="133">
        <v>0</v>
      </c>
      <c r="E40" s="133">
        <v>0</v>
      </c>
      <c r="F40" s="134" t="e">
        <f t="shared" si="1"/>
        <v>#DIV/0!</v>
      </c>
      <c r="I40" s="192"/>
      <c r="J40" s="192"/>
      <c r="K40" s="203"/>
      <c r="L40" s="193"/>
      <c r="M40" s="193"/>
      <c r="N40" s="193"/>
      <c r="O40" s="193"/>
    </row>
    <row r="41" spans="2:15" ht="28.5" customHeight="1" thickTop="1" thickBot="1" x14ac:dyDescent="0.3">
      <c r="B41" s="256" t="s">
        <v>38</v>
      </c>
      <c r="C41" s="257"/>
      <c r="D41" s="116">
        <v>183</v>
      </c>
      <c r="E41" s="116">
        <v>91</v>
      </c>
      <c r="F41" s="117">
        <f t="shared" si="1"/>
        <v>49.72677595628415</v>
      </c>
      <c r="I41" s="192"/>
      <c r="J41" s="192"/>
      <c r="K41" s="203"/>
      <c r="L41" s="193"/>
      <c r="M41" s="193"/>
      <c r="N41" s="193"/>
      <c r="O41" s="193"/>
    </row>
    <row r="42" spans="2:15" ht="16.5" customHeight="1" thickBot="1" x14ac:dyDescent="0.3">
      <c r="B42" s="258" t="s">
        <v>39</v>
      </c>
      <c r="C42" s="259"/>
      <c r="D42" s="116">
        <v>3320</v>
      </c>
      <c r="E42" s="116">
        <v>1400</v>
      </c>
      <c r="F42" s="117">
        <f t="shared" si="1"/>
        <v>42.168674698795186</v>
      </c>
      <c r="I42" s="192"/>
      <c r="J42" s="192"/>
      <c r="K42" s="203"/>
      <c r="L42" s="193"/>
      <c r="M42" s="193"/>
      <c r="N42" s="193"/>
      <c r="O42" s="193"/>
    </row>
    <row r="43" spans="2:15" ht="15.75" customHeight="1" thickBot="1" x14ac:dyDescent="0.3">
      <c r="B43" s="260" t="s">
        <v>40</v>
      </c>
      <c r="C43" s="261"/>
      <c r="D43" s="114">
        <v>1838</v>
      </c>
      <c r="E43" s="114">
        <v>819</v>
      </c>
      <c r="F43" s="115">
        <f t="shared" si="1"/>
        <v>44.559303590859628</v>
      </c>
      <c r="I43" s="192"/>
      <c r="J43" s="192"/>
      <c r="K43" s="203"/>
      <c r="L43" s="193"/>
      <c r="M43" s="193"/>
      <c r="N43" s="193"/>
      <c r="O43" s="193"/>
    </row>
    <row r="44" spans="2:15" ht="18.75" customHeight="1" thickTop="1" x14ac:dyDescent="0.25">
      <c r="B44" s="262" t="s">
        <v>41</v>
      </c>
      <c r="C44" s="263"/>
      <c r="D44" s="25">
        <v>14</v>
      </c>
      <c r="E44" s="25">
        <v>12</v>
      </c>
      <c r="F44" s="26">
        <f t="shared" si="1"/>
        <v>85.714285714285708</v>
      </c>
      <c r="I44" s="192"/>
      <c r="J44" s="192"/>
      <c r="K44" s="203"/>
      <c r="L44" s="193"/>
      <c r="M44" s="193"/>
      <c r="N44" s="193"/>
      <c r="O44" s="193"/>
    </row>
    <row r="45" spans="2:15" ht="14.25" customHeight="1" x14ac:dyDescent="0.25">
      <c r="B45" s="240" t="s">
        <v>57</v>
      </c>
      <c r="C45" s="241"/>
      <c r="D45" s="39">
        <v>537</v>
      </c>
      <c r="E45" s="58"/>
      <c r="F45" s="41" t="s">
        <v>56</v>
      </c>
      <c r="I45" s="192"/>
      <c r="J45" s="192"/>
      <c r="K45" s="203"/>
      <c r="L45" s="193"/>
      <c r="M45" s="193"/>
      <c r="N45" s="193"/>
      <c r="O45" s="193"/>
    </row>
    <row r="46" spans="2:15" ht="13.5" customHeight="1" x14ac:dyDescent="0.25">
      <c r="B46" s="264" t="s">
        <v>42</v>
      </c>
      <c r="C46" s="265"/>
      <c r="D46" s="25">
        <v>154</v>
      </c>
      <c r="E46" s="25">
        <v>22</v>
      </c>
      <c r="F46" s="26">
        <f>SUM(E46/D46*100)</f>
        <v>14.285714285714285</v>
      </c>
      <c r="I46" s="192"/>
      <c r="J46" s="192"/>
      <c r="K46" s="203"/>
      <c r="L46" s="193"/>
      <c r="M46" s="193"/>
      <c r="N46" s="193"/>
      <c r="O46" s="193"/>
    </row>
    <row r="47" spans="2:15" ht="15" customHeight="1" x14ac:dyDescent="0.25">
      <c r="B47" s="242" t="s">
        <v>58</v>
      </c>
      <c r="C47" s="243"/>
      <c r="D47" s="40">
        <v>115</v>
      </c>
      <c r="E47" s="59"/>
      <c r="F47" s="45" t="s">
        <v>56</v>
      </c>
      <c r="I47" s="192"/>
      <c r="J47" s="192"/>
      <c r="K47" s="203"/>
      <c r="L47" s="193"/>
      <c r="M47" s="193"/>
      <c r="N47" s="193"/>
      <c r="O47" s="193"/>
    </row>
    <row r="48" spans="2:15" ht="13.5" customHeight="1" thickBot="1" x14ac:dyDescent="0.3">
      <c r="B48" s="244" t="s">
        <v>43</v>
      </c>
      <c r="C48" s="245"/>
      <c r="D48" s="9">
        <v>1668</v>
      </c>
      <c r="E48" s="9">
        <v>409</v>
      </c>
      <c r="F48" s="10">
        <f>SUM(E48/D48*100)</f>
        <v>24.520383693045563</v>
      </c>
      <c r="I48" s="192"/>
      <c r="J48" s="192"/>
      <c r="K48" s="203"/>
      <c r="L48" s="193"/>
      <c r="M48" s="193"/>
      <c r="N48" s="193"/>
      <c r="O48" s="193"/>
    </row>
    <row r="49" spans="1:15" ht="10.5" customHeight="1" thickTop="1" x14ac:dyDescent="0.25">
      <c r="C49" s="2"/>
      <c r="D49" s="2"/>
      <c r="E49" s="2"/>
      <c r="F49" s="2"/>
      <c r="I49" s="192"/>
      <c r="J49" s="192"/>
      <c r="K49" s="203"/>
      <c r="L49" s="193"/>
      <c r="M49" s="193"/>
      <c r="N49" s="193"/>
      <c r="O49" s="193"/>
    </row>
    <row r="50" spans="1:15" ht="15.75" thickBot="1" x14ac:dyDescent="0.3">
      <c r="B50" s="3" t="s">
        <v>53</v>
      </c>
      <c r="I50" s="192"/>
      <c r="J50" s="192"/>
      <c r="K50" s="203"/>
      <c r="L50" s="193"/>
      <c r="M50" s="193"/>
      <c r="N50" s="193"/>
      <c r="O50" s="193"/>
    </row>
    <row r="51" spans="1:15" ht="15.75" thickBot="1" x14ac:dyDescent="0.3">
      <c r="B51" s="254" t="s">
        <v>69</v>
      </c>
      <c r="C51" s="255"/>
      <c r="D51" s="112">
        <f>SUM(D41:D43)</f>
        <v>5341</v>
      </c>
      <c r="E51" s="112">
        <f>SUM(E41:E43)</f>
        <v>2310</v>
      </c>
      <c r="F51" s="113">
        <f>SUM(E51/D51*100)</f>
        <v>43.250327653997381</v>
      </c>
      <c r="I51" s="192"/>
      <c r="J51" s="192"/>
      <c r="K51" s="203"/>
      <c r="L51" s="193"/>
      <c r="M51" s="193"/>
      <c r="N51" s="193"/>
      <c r="O51" s="193"/>
    </row>
    <row r="52" spans="1:15" ht="15.75" thickBot="1" x14ac:dyDescent="0.3">
      <c r="B52" s="3" t="s">
        <v>59</v>
      </c>
      <c r="I52" s="192"/>
      <c r="J52" s="192"/>
      <c r="K52" s="203"/>
      <c r="L52" s="193"/>
      <c r="M52" s="193"/>
      <c r="N52" s="193"/>
      <c r="O52" s="193"/>
    </row>
    <row r="53" spans="1:15" ht="15.75" thickBot="1" x14ac:dyDescent="0.3">
      <c r="B53" s="238" t="s">
        <v>60</v>
      </c>
      <c r="C53" s="239"/>
      <c r="D53" s="118">
        <f>SUM(D24,D26:D27,D34,D36)</f>
        <v>375</v>
      </c>
      <c r="E53" s="118">
        <f>SUM(E24,E26:E27,E34,E36)</f>
        <v>374</v>
      </c>
      <c r="F53" s="119">
        <f>SUM(E53/D53*100)</f>
        <v>99.733333333333334</v>
      </c>
      <c r="I53" s="192"/>
      <c r="J53" s="192"/>
      <c r="K53" s="203"/>
      <c r="L53" s="193"/>
      <c r="M53" s="193"/>
      <c r="N53" s="193"/>
      <c r="O53" s="193"/>
    </row>
    <row r="54" spans="1:15" ht="15.75" thickBot="1" x14ac:dyDescent="0.3">
      <c r="B54" s="238" t="s">
        <v>68</v>
      </c>
      <c r="C54" s="239"/>
      <c r="D54" s="118">
        <f>SUM(D24,D26:D27)</f>
        <v>263</v>
      </c>
      <c r="E54" s="118">
        <f>SUM(E24,E26:E27)</f>
        <v>262</v>
      </c>
      <c r="F54" s="119">
        <f>SUM(E54/D54*100)</f>
        <v>99.619771863117862</v>
      </c>
      <c r="I54" s="192"/>
      <c r="J54" s="192"/>
      <c r="K54" s="203"/>
      <c r="L54" s="193"/>
      <c r="M54" s="193"/>
      <c r="N54" s="193"/>
      <c r="O54" s="193"/>
    </row>
    <row r="55" spans="1:15" ht="13.5" customHeight="1" x14ac:dyDescent="0.25">
      <c r="A55" s="51"/>
      <c r="B55" s="53" t="s">
        <v>130</v>
      </c>
      <c r="C55" s="53"/>
      <c r="I55" s="192"/>
      <c r="J55" s="192"/>
      <c r="K55" s="203"/>
      <c r="L55" s="193"/>
      <c r="M55" s="193"/>
      <c r="N55" s="193"/>
      <c r="O55" s="193"/>
    </row>
    <row r="56" spans="1:15" ht="14.25" customHeight="1" x14ac:dyDescent="0.25">
      <c r="A56" s="51"/>
      <c r="B56" s="52" t="s">
        <v>72</v>
      </c>
      <c r="C56" s="53" t="s">
        <v>91</v>
      </c>
      <c r="I56" s="192"/>
      <c r="J56" s="192"/>
      <c r="K56" s="203"/>
      <c r="L56" s="193"/>
      <c r="M56" s="193"/>
      <c r="N56" s="193"/>
      <c r="O56" s="193"/>
    </row>
    <row r="57" spans="1:15" ht="13.5" customHeight="1" x14ac:dyDescent="0.25">
      <c r="A57" s="51"/>
      <c r="B57" s="52">
        <v>2</v>
      </c>
      <c r="C57" s="53" t="s">
        <v>92</v>
      </c>
      <c r="I57" s="192"/>
      <c r="J57" s="192"/>
      <c r="K57" s="203"/>
      <c r="L57" s="193"/>
      <c r="M57" s="193"/>
      <c r="N57" s="193"/>
      <c r="O57" s="193"/>
    </row>
    <row r="58" spans="1:15" ht="12.75" customHeight="1" x14ac:dyDescent="0.25">
      <c r="A58" s="51"/>
      <c r="B58" s="52">
        <v>3</v>
      </c>
      <c r="C58" s="53" t="s">
        <v>93</v>
      </c>
      <c r="I58" s="192"/>
      <c r="J58" s="192"/>
      <c r="K58" s="203"/>
      <c r="L58" s="193"/>
      <c r="M58" s="193"/>
      <c r="N58" s="193"/>
      <c r="O58" s="193"/>
    </row>
    <row r="59" spans="1:15" ht="13.5" customHeight="1" x14ac:dyDescent="0.25">
      <c r="A59" s="51"/>
      <c r="B59" s="52">
        <v>4</v>
      </c>
      <c r="C59" s="53" t="s">
        <v>94</v>
      </c>
      <c r="I59" s="192"/>
      <c r="J59" s="192"/>
      <c r="K59" s="203"/>
      <c r="L59" s="193"/>
      <c r="M59" s="193"/>
      <c r="N59" s="193"/>
      <c r="O59" s="193"/>
    </row>
    <row r="60" spans="1:15" ht="15" customHeight="1" x14ac:dyDescent="0.25">
      <c r="A60" s="51"/>
      <c r="B60" s="52">
        <v>5</v>
      </c>
      <c r="C60" s="53" t="s">
        <v>95</v>
      </c>
      <c r="I60" s="192"/>
      <c r="J60" s="192"/>
      <c r="K60" s="203"/>
      <c r="L60" s="193"/>
      <c r="M60" s="193"/>
      <c r="N60" s="193"/>
      <c r="O60" s="193"/>
    </row>
    <row r="61" spans="1:15" ht="12.75" customHeight="1" x14ac:dyDescent="0.25">
      <c r="A61" s="51"/>
      <c r="B61" s="53"/>
      <c r="C61" s="53" t="s">
        <v>96</v>
      </c>
    </row>
    <row r="62" spans="1:15" ht="12.75" customHeight="1" x14ac:dyDescent="0.25">
      <c r="A62" s="51"/>
      <c r="B62" s="53"/>
      <c r="C62" s="53" t="s">
        <v>78</v>
      </c>
    </row>
    <row r="63" spans="1:15" ht="13.5" customHeight="1" x14ac:dyDescent="0.25">
      <c r="B63" s="51"/>
      <c r="C63" s="108" t="s">
        <v>100</v>
      </c>
    </row>
    <row r="64" spans="1:15" x14ac:dyDescent="0.25">
      <c r="C64" s="2"/>
    </row>
  </sheetData>
  <mergeCells count="29"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  <mergeCell ref="B35:C35"/>
    <mergeCell ref="B18:B19"/>
    <mergeCell ref="B20:C20"/>
    <mergeCell ref="B21:B32"/>
    <mergeCell ref="B33:C33"/>
    <mergeCell ref="B34:C34"/>
    <mergeCell ref="B5:C5"/>
    <mergeCell ref="B16:C16"/>
    <mergeCell ref="B17:C17"/>
    <mergeCell ref="B6:C6"/>
    <mergeCell ref="B7:B8"/>
    <mergeCell ref="B9:B14"/>
    <mergeCell ref="B15:C15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110" zoomScaleNormal="11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5" style="69" customWidth="1"/>
    <col min="5" max="5" width="12.7109375" style="69" customWidth="1"/>
    <col min="6" max="6" width="9.28515625" style="69" customWidth="1"/>
    <col min="7" max="7" width="3.85546875" style="69" customWidth="1"/>
    <col min="8" max="8" width="9.42578125" style="69" customWidth="1"/>
    <col min="9" max="9" width="7.28515625" style="69" customWidth="1"/>
    <col min="10" max="16384" width="9.140625" style="69"/>
  </cols>
  <sheetData>
    <row r="1" spans="2:10" x14ac:dyDescent="0.25">
      <c r="B1" s="3" t="s">
        <v>75</v>
      </c>
      <c r="C1" s="2"/>
      <c r="D1" s="2"/>
      <c r="E1" s="2"/>
      <c r="F1" s="2"/>
    </row>
    <row r="2" spans="2:10" ht="15.75" thickBot="1" x14ac:dyDescent="0.3">
      <c r="B2" s="3" t="s">
        <v>84</v>
      </c>
      <c r="C2" s="2"/>
      <c r="D2" s="2"/>
      <c r="E2" s="2"/>
      <c r="F2" s="2"/>
    </row>
    <row r="3" spans="2:10" ht="62.25" customHeight="1" thickTop="1" x14ac:dyDescent="0.25">
      <c r="B3" s="213" t="s">
        <v>12</v>
      </c>
      <c r="C3" s="214"/>
      <c r="D3" s="181" t="s">
        <v>82</v>
      </c>
      <c r="E3" s="182" t="s">
        <v>48</v>
      </c>
      <c r="F3" s="183" t="s">
        <v>90</v>
      </c>
    </row>
    <row r="4" spans="2:10" ht="18.75" customHeight="1" thickBot="1" x14ac:dyDescent="0.3">
      <c r="B4" s="219" t="s">
        <v>50</v>
      </c>
      <c r="C4" s="220"/>
      <c r="D4" s="4">
        <v>13743</v>
      </c>
      <c r="E4" s="4">
        <v>5414</v>
      </c>
      <c r="F4" s="5">
        <f>SUM(E4/D4*100)</f>
        <v>39.394600887724664</v>
      </c>
      <c r="H4" s="194">
        <f>SUM(D5:D6)</f>
        <v>13743</v>
      </c>
      <c r="I4" s="194">
        <f>SUM(E5:E6)</f>
        <v>5414</v>
      </c>
      <c r="J4" s="203" t="s">
        <v>111</v>
      </c>
    </row>
    <row r="5" spans="2:10" ht="15.75" thickTop="1" x14ac:dyDescent="0.25">
      <c r="B5" s="221"/>
      <c r="C5" s="6" t="s">
        <v>17</v>
      </c>
      <c r="D5" s="7">
        <v>2535</v>
      </c>
      <c r="E5" s="7">
        <v>1669</v>
      </c>
      <c r="F5" s="8">
        <f>SUM(E5/D5*100)</f>
        <v>65.838264299802759</v>
      </c>
      <c r="H5" s="196">
        <f>SUM(D5)/D4*100</f>
        <v>18.44575420213927</v>
      </c>
      <c r="I5" s="197">
        <f>SUM(E5)/E4*100</f>
        <v>30.827484299963061</v>
      </c>
      <c r="J5" s="203" t="s">
        <v>112</v>
      </c>
    </row>
    <row r="6" spans="2:10" ht="15.75" thickBot="1" x14ac:dyDescent="0.3">
      <c r="B6" s="222"/>
      <c r="C6" s="68" t="s">
        <v>18</v>
      </c>
      <c r="D6" s="9">
        <v>11208</v>
      </c>
      <c r="E6" s="9">
        <v>3745</v>
      </c>
      <c r="F6" s="10">
        <f>SUM(E6/D6*100)</f>
        <v>33.413633119200568</v>
      </c>
      <c r="H6" s="198">
        <f>SUM(D6)/D4*100</f>
        <v>81.55424579786073</v>
      </c>
      <c r="I6" s="199">
        <f>SUM(E6)/E4*100</f>
        <v>69.172515700036939</v>
      </c>
      <c r="J6" s="203" t="s">
        <v>113</v>
      </c>
    </row>
    <row r="7" spans="2:10" ht="15.75" customHeight="1" thickTop="1" x14ac:dyDescent="0.25">
      <c r="B7" s="223" t="s">
        <v>51</v>
      </c>
      <c r="C7" s="6" t="s">
        <v>19</v>
      </c>
      <c r="D7" s="7">
        <v>11</v>
      </c>
      <c r="E7" s="7">
        <v>4</v>
      </c>
      <c r="F7" s="8">
        <f t="shared" ref="F7:F28" si="0">SUM(E7/D7*100)</f>
        <v>36.363636363636367</v>
      </c>
      <c r="H7" s="196">
        <f>SUM(H5:H6)</f>
        <v>100</v>
      </c>
      <c r="I7" s="197">
        <f>SUM(I5:I6)</f>
        <v>100</v>
      </c>
      <c r="J7" s="203" t="s">
        <v>8</v>
      </c>
    </row>
    <row r="8" spans="2:10" x14ac:dyDescent="0.25">
      <c r="B8" s="224"/>
      <c r="C8" s="11" t="s">
        <v>20</v>
      </c>
      <c r="D8" s="12">
        <v>30</v>
      </c>
      <c r="E8" s="12">
        <v>7</v>
      </c>
      <c r="F8" s="13">
        <f t="shared" si="0"/>
        <v>23.333333333333332</v>
      </c>
      <c r="H8" s="200">
        <f>SUM(D7:D12)</f>
        <v>1005</v>
      </c>
      <c r="I8" s="200">
        <f>SUM(E7:E12)</f>
        <v>465</v>
      </c>
      <c r="J8" s="203" t="s">
        <v>114</v>
      </c>
    </row>
    <row r="9" spans="2:10" x14ac:dyDescent="0.25">
      <c r="B9" s="224"/>
      <c r="C9" s="11" t="s">
        <v>21</v>
      </c>
      <c r="D9" s="12">
        <v>790</v>
      </c>
      <c r="E9" s="12">
        <v>405</v>
      </c>
      <c r="F9" s="13">
        <f t="shared" si="0"/>
        <v>51.265822784810119</v>
      </c>
      <c r="H9" s="71"/>
      <c r="I9" s="192"/>
      <c r="J9" s="203"/>
    </row>
    <row r="10" spans="2:10" x14ac:dyDescent="0.25">
      <c r="B10" s="224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2"/>
      <c r="I10" s="192"/>
      <c r="J10" s="203"/>
    </row>
    <row r="11" spans="2:10" x14ac:dyDescent="0.25">
      <c r="B11" s="224"/>
      <c r="C11" s="11" t="s">
        <v>23</v>
      </c>
      <c r="D11" s="12">
        <v>135</v>
      </c>
      <c r="E11" s="12">
        <v>47</v>
      </c>
      <c r="F11" s="13">
        <f t="shared" si="0"/>
        <v>34.814814814814817</v>
      </c>
      <c r="H11" s="192"/>
      <c r="I11" s="192"/>
      <c r="J11" s="203"/>
    </row>
    <row r="12" spans="2:10" ht="15.75" thickBot="1" x14ac:dyDescent="0.3">
      <c r="B12" s="225"/>
      <c r="C12" s="14" t="s">
        <v>24</v>
      </c>
      <c r="D12" s="15">
        <v>39</v>
      </c>
      <c r="E12" s="15">
        <v>2</v>
      </c>
      <c r="F12" s="16">
        <f t="shared" si="0"/>
        <v>5.1282051282051277</v>
      </c>
    </row>
    <row r="13" spans="2:10" ht="22.5" customHeight="1" thickTop="1" x14ac:dyDescent="0.25">
      <c r="B13" s="226" t="s">
        <v>52</v>
      </c>
      <c r="C13" s="227"/>
      <c r="D13" s="17">
        <v>14410</v>
      </c>
      <c r="E13" s="17">
        <v>5575</v>
      </c>
      <c r="F13" s="18">
        <f t="shared" si="0"/>
        <v>38.688410825815403</v>
      </c>
      <c r="H13" s="191">
        <f>SUM(D4-D13)</f>
        <v>-667</v>
      </c>
      <c r="I13" s="191">
        <f>SUM(E4-E13)</f>
        <v>-161</v>
      </c>
      <c r="J13" s="203" t="s">
        <v>116</v>
      </c>
    </row>
    <row r="14" spans="2:10" ht="21.75" customHeight="1" thickBot="1" x14ac:dyDescent="0.3">
      <c r="B14" s="268" t="s">
        <v>25</v>
      </c>
      <c r="C14" s="269"/>
      <c r="D14" s="133">
        <v>9045</v>
      </c>
      <c r="E14" s="133">
        <v>3426</v>
      </c>
      <c r="F14" s="134">
        <f t="shared" si="0"/>
        <v>37.877280265339969</v>
      </c>
      <c r="H14" s="191">
        <f>SUM(D15,D18)</f>
        <v>9045</v>
      </c>
      <c r="I14" s="191">
        <f>SUM(E15,E18)</f>
        <v>3426</v>
      </c>
      <c r="J14" s="203" t="s">
        <v>115</v>
      </c>
    </row>
    <row r="15" spans="2:10" ht="16.5" customHeight="1" thickTop="1" thickBot="1" x14ac:dyDescent="0.3">
      <c r="B15" s="217" t="s">
        <v>26</v>
      </c>
      <c r="C15" s="218"/>
      <c r="D15" s="19">
        <v>7096</v>
      </c>
      <c r="E15" s="19">
        <v>2799</v>
      </c>
      <c r="F15" s="20">
        <f t="shared" si="0"/>
        <v>39.444757609921083</v>
      </c>
      <c r="H15" s="198">
        <f>SUM(D15)/D14*100</f>
        <v>78.452183526810387</v>
      </c>
      <c r="I15" s="198">
        <f>SUM(E15)/E14*100</f>
        <v>81.698774080560426</v>
      </c>
      <c r="J15" s="203" t="s">
        <v>117</v>
      </c>
    </row>
    <row r="16" spans="2:10" x14ac:dyDescent="0.25">
      <c r="B16" s="230"/>
      <c r="C16" s="21" t="s">
        <v>27</v>
      </c>
      <c r="D16" s="22">
        <v>280</v>
      </c>
      <c r="E16" s="22">
        <v>139</v>
      </c>
      <c r="F16" s="23">
        <f t="shared" si="0"/>
        <v>49.642857142857146</v>
      </c>
      <c r="H16" s="198">
        <f>SUM(D15/D13)*100</f>
        <v>49.243580846634281</v>
      </c>
      <c r="I16" s="198">
        <f>SUM(E15/E13)*100</f>
        <v>50.206278026905828</v>
      </c>
      <c r="J16" s="203" t="s">
        <v>118</v>
      </c>
    </row>
    <row r="17" spans="2:10" ht="15.75" thickBot="1" x14ac:dyDescent="0.3">
      <c r="B17" s="231"/>
      <c r="C17" s="24" t="s">
        <v>28</v>
      </c>
      <c r="D17" s="25">
        <v>508</v>
      </c>
      <c r="E17" s="25">
        <v>216</v>
      </c>
      <c r="F17" s="26">
        <f t="shared" si="0"/>
        <v>42.519685039370081</v>
      </c>
      <c r="H17" s="208">
        <f>SUM(D16:D17)</f>
        <v>788</v>
      </c>
      <c r="I17" s="208">
        <f>SUM(E16:E17)</f>
        <v>355</v>
      </c>
      <c r="J17" s="203" t="s">
        <v>119</v>
      </c>
    </row>
    <row r="18" spans="2:10" ht="15.75" customHeight="1" thickBot="1" x14ac:dyDescent="0.3">
      <c r="B18" s="232" t="s">
        <v>29</v>
      </c>
      <c r="C18" s="233"/>
      <c r="D18" s="27">
        <v>1949</v>
      </c>
      <c r="E18" s="27">
        <v>627</v>
      </c>
      <c r="F18" s="28">
        <f t="shared" si="0"/>
        <v>32.170343766033866</v>
      </c>
      <c r="H18" s="191">
        <f>SUM(D15-H17)</f>
        <v>6308</v>
      </c>
      <c r="I18" s="191">
        <f>SUM(E15-I17)</f>
        <v>2444</v>
      </c>
      <c r="J18" s="203" t="s">
        <v>120</v>
      </c>
    </row>
    <row r="19" spans="2:10" x14ac:dyDescent="0.25">
      <c r="B19" s="230"/>
      <c r="C19" s="21" t="s">
        <v>30</v>
      </c>
      <c r="D19" s="22">
        <v>798</v>
      </c>
      <c r="E19" s="22">
        <v>235</v>
      </c>
      <c r="F19" s="23">
        <f t="shared" si="0"/>
        <v>29.448621553884713</v>
      </c>
      <c r="H19" s="207">
        <f>SUM(D15,D18)</f>
        <v>9045</v>
      </c>
      <c r="I19" s="207">
        <f>SUM(E15,E18)</f>
        <v>3426</v>
      </c>
      <c r="J19" s="203" t="s">
        <v>121</v>
      </c>
    </row>
    <row r="20" spans="2:10" x14ac:dyDescent="0.25">
      <c r="B20" s="231"/>
      <c r="C20" s="11" t="s">
        <v>31</v>
      </c>
      <c r="D20" s="12">
        <v>527</v>
      </c>
      <c r="E20" s="12">
        <v>114</v>
      </c>
      <c r="F20" s="13">
        <f t="shared" si="0"/>
        <v>21.631878557874764</v>
      </c>
      <c r="H20" s="191">
        <f>SUM(D19:D21,D23:D24,D29,D30)</f>
        <v>1949</v>
      </c>
      <c r="I20" s="191">
        <f>SUM(E19:E21,E23:E24,E30)</f>
        <v>627</v>
      </c>
      <c r="J20" s="203" t="s">
        <v>122</v>
      </c>
    </row>
    <row r="21" spans="2:10" x14ac:dyDescent="0.25">
      <c r="B21" s="231"/>
      <c r="C21" s="11" t="s">
        <v>32</v>
      </c>
      <c r="D21" s="12">
        <v>263</v>
      </c>
      <c r="E21" s="12">
        <v>89</v>
      </c>
      <c r="F21" s="13">
        <f t="shared" si="0"/>
        <v>33.840304182509506</v>
      </c>
      <c r="H21" s="205">
        <f>SUM(H19,D31,D33,D36,H24)</f>
        <v>14410</v>
      </c>
      <c r="I21" s="205">
        <f>SUM(I19,E31,E33,E36,I24)</f>
        <v>5575</v>
      </c>
      <c r="J21" s="203" t="s">
        <v>128</v>
      </c>
    </row>
    <row r="22" spans="2:10" x14ac:dyDescent="0.25">
      <c r="B22" s="231"/>
      <c r="C22" s="75" t="s">
        <v>61</v>
      </c>
      <c r="D22" s="76">
        <v>1</v>
      </c>
      <c r="E22" s="76">
        <v>1</v>
      </c>
      <c r="F22" s="77">
        <f t="shared" si="0"/>
        <v>100</v>
      </c>
      <c r="H22" s="191">
        <f>SUM(D39:D41)</f>
        <v>2141</v>
      </c>
      <c r="I22" s="191">
        <f>SUM(E39:E41)</f>
        <v>935</v>
      </c>
      <c r="J22" s="203" t="s">
        <v>123</v>
      </c>
    </row>
    <row r="23" spans="2:10" x14ac:dyDescent="0.25">
      <c r="B23" s="231"/>
      <c r="C23" s="11" t="s">
        <v>33</v>
      </c>
      <c r="D23" s="12">
        <v>157</v>
      </c>
      <c r="E23" s="12">
        <v>49</v>
      </c>
      <c r="F23" s="13">
        <f t="shared" si="0"/>
        <v>31.210191082802545</v>
      </c>
      <c r="H23" s="191">
        <f>SUM(D42:D46)</f>
        <v>1110</v>
      </c>
      <c r="I23" s="191">
        <f>SUM(E42,E44,E46)</f>
        <v>222</v>
      </c>
      <c r="J23" s="203" t="s">
        <v>124</v>
      </c>
    </row>
    <row r="24" spans="2:10" ht="16.5" customHeight="1" x14ac:dyDescent="0.25">
      <c r="B24" s="231"/>
      <c r="C24" s="75" t="s">
        <v>62</v>
      </c>
      <c r="D24" s="76">
        <v>131</v>
      </c>
      <c r="E24" s="76">
        <v>131</v>
      </c>
      <c r="F24" s="77">
        <f t="shared" si="0"/>
        <v>100</v>
      </c>
      <c r="H24" s="205">
        <f>SUM(H22:H23)</f>
        <v>3251</v>
      </c>
      <c r="I24" s="205">
        <f>SUM(I22:I23)</f>
        <v>1157</v>
      </c>
      <c r="J24" s="203" t="s">
        <v>125</v>
      </c>
    </row>
    <row r="25" spans="2:10" ht="15.75" customHeight="1" x14ac:dyDescent="0.25">
      <c r="B25" s="231"/>
      <c r="C25" s="75" t="s">
        <v>63</v>
      </c>
      <c r="D25" s="76">
        <v>0</v>
      </c>
      <c r="E25" s="76">
        <v>0</v>
      </c>
      <c r="F25" s="77" t="e">
        <f t="shared" si="0"/>
        <v>#DIV/0!</v>
      </c>
      <c r="H25" s="191">
        <f>SUM(H20-D18)</f>
        <v>0</v>
      </c>
      <c r="I25" s="191">
        <f>SUM(I20-E18)</f>
        <v>0</v>
      </c>
      <c r="J25" s="203"/>
    </row>
    <row r="26" spans="2:10" x14ac:dyDescent="0.25">
      <c r="B26" s="231"/>
      <c r="C26" s="157" t="s">
        <v>34</v>
      </c>
      <c r="D26" s="158">
        <v>0</v>
      </c>
      <c r="E26" s="158">
        <v>0</v>
      </c>
      <c r="F26" s="159" t="e">
        <f t="shared" si="0"/>
        <v>#DIV/0!</v>
      </c>
      <c r="H26" s="191">
        <f>SUM(H21-D13)</f>
        <v>0</v>
      </c>
      <c r="I26" s="191">
        <f>SUM(I21-E13)</f>
        <v>0</v>
      </c>
      <c r="J26" s="203"/>
    </row>
    <row r="27" spans="2:10" ht="17.25" customHeight="1" x14ac:dyDescent="0.25">
      <c r="B27" s="231"/>
      <c r="C27" s="157" t="s">
        <v>44</v>
      </c>
      <c r="D27" s="158">
        <v>0</v>
      </c>
      <c r="E27" s="158">
        <v>0</v>
      </c>
      <c r="F27" s="159" t="e">
        <f t="shared" si="0"/>
        <v>#DIV/0!</v>
      </c>
      <c r="H27" s="202">
        <f>SUM(D19:D21,D23:D30)</f>
        <v>1949</v>
      </c>
      <c r="I27" s="202">
        <f>SUM(E19:E21,E23:E30)</f>
        <v>627</v>
      </c>
      <c r="J27" s="203" t="s">
        <v>126</v>
      </c>
    </row>
    <row r="28" spans="2:10" ht="16.5" customHeight="1" x14ac:dyDescent="0.25">
      <c r="B28" s="231"/>
      <c r="C28" s="157" t="s">
        <v>45</v>
      </c>
      <c r="D28" s="158">
        <v>0</v>
      </c>
      <c r="E28" s="158">
        <v>0</v>
      </c>
      <c r="F28" s="159" t="e">
        <f t="shared" si="0"/>
        <v>#DIV/0!</v>
      </c>
      <c r="H28" s="198">
        <f>SUM(D18)/D14*100</f>
        <v>21.547816473189606</v>
      </c>
      <c r="I28" s="198">
        <f>SUM(E18)/E14*100</f>
        <v>18.301225919439577</v>
      </c>
      <c r="J28" s="203" t="s">
        <v>127</v>
      </c>
    </row>
    <row r="29" spans="2:10" ht="32.25" customHeight="1" x14ac:dyDescent="0.25">
      <c r="B29" s="231"/>
      <c r="C29" s="42" t="s">
        <v>64</v>
      </c>
      <c r="D29" s="43">
        <v>23</v>
      </c>
      <c r="E29" s="60"/>
      <c r="F29" s="44" t="s">
        <v>56</v>
      </c>
      <c r="H29" s="206">
        <f>SUM(H15,H28)</f>
        <v>100</v>
      </c>
      <c r="I29" s="206">
        <f>SUM(I15,I28)</f>
        <v>100</v>
      </c>
      <c r="J29" s="203"/>
    </row>
    <row r="30" spans="2:10" ht="18.75" customHeight="1" thickBot="1" x14ac:dyDescent="0.3">
      <c r="B30" s="222"/>
      <c r="C30" s="14" t="s">
        <v>35</v>
      </c>
      <c r="D30" s="15">
        <v>50</v>
      </c>
      <c r="E30" s="15">
        <v>9</v>
      </c>
      <c r="F30" s="16">
        <f t="shared" ref="F30:F42" si="1">SUM(E30/D30*100)</f>
        <v>18</v>
      </c>
    </row>
    <row r="31" spans="2:10" ht="16.5" customHeight="1" thickTop="1" x14ac:dyDescent="0.25">
      <c r="B31" s="234" t="s">
        <v>67</v>
      </c>
      <c r="C31" s="235"/>
      <c r="D31" s="125">
        <v>182</v>
      </c>
      <c r="E31" s="125">
        <v>65</v>
      </c>
      <c r="F31" s="126">
        <f t="shared" si="1"/>
        <v>35.714285714285715</v>
      </c>
    </row>
    <row r="32" spans="2:10" ht="17.25" customHeight="1" x14ac:dyDescent="0.25">
      <c r="B32" s="236" t="s">
        <v>65</v>
      </c>
      <c r="C32" s="237"/>
      <c r="D32" s="123">
        <v>28</v>
      </c>
      <c r="E32" s="123">
        <v>28</v>
      </c>
      <c r="F32" s="124">
        <f t="shared" si="1"/>
        <v>100</v>
      </c>
    </row>
    <row r="33" spans="2:6" ht="18" customHeight="1" x14ac:dyDescent="0.25">
      <c r="B33" s="228" t="s">
        <v>55</v>
      </c>
      <c r="C33" s="229"/>
      <c r="D33" s="127">
        <v>1789</v>
      </c>
      <c r="E33" s="127">
        <v>914</v>
      </c>
      <c r="F33" s="128">
        <f t="shared" si="1"/>
        <v>51.08999441028508</v>
      </c>
    </row>
    <row r="34" spans="2:6" ht="19.5" customHeight="1" x14ac:dyDescent="0.25">
      <c r="B34" s="236" t="s">
        <v>66</v>
      </c>
      <c r="C34" s="237"/>
      <c r="D34" s="76">
        <v>0</v>
      </c>
      <c r="E34" s="76">
        <v>0</v>
      </c>
      <c r="F34" s="77" t="e">
        <f t="shared" si="1"/>
        <v>#DIV/0!</v>
      </c>
    </row>
    <row r="35" spans="2:6" ht="18" customHeight="1" thickBot="1" x14ac:dyDescent="0.3">
      <c r="B35" s="246" t="s">
        <v>49</v>
      </c>
      <c r="C35" s="247"/>
      <c r="D35" s="129">
        <v>0</v>
      </c>
      <c r="E35" s="129">
        <v>0</v>
      </c>
      <c r="F35" s="130" t="e">
        <f t="shared" si="1"/>
        <v>#DIV/0!</v>
      </c>
    </row>
    <row r="36" spans="2:6" ht="17.25" customHeight="1" thickTop="1" x14ac:dyDescent="0.25">
      <c r="B36" s="266" t="s">
        <v>36</v>
      </c>
      <c r="C36" s="267"/>
      <c r="D36" s="131">
        <v>143</v>
      </c>
      <c r="E36" s="131">
        <v>13</v>
      </c>
      <c r="F36" s="132">
        <f t="shared" si="1"/>
        <v>9.0909090909090917</v>
      </c>
    </row>
    <row r="37" spans="2:6" ht="18" customHeight="1" thickBot="1" x14ac:dyDescent="0.3">
      <c r="B37" s="250" t="s">
        <v>46</v>
      </c>
      <c r="C37" s="251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52" t="s">
        <v>37</v>
      </c>
      <c r="C38" s="253"/>
      <c r="D38" s="133">
        <v>0</v>
      </c>
      <c r="E38" s="133">
        <v>0</v>
      </c>
      <c r="F38" s="134" t="e">
        <f t="shared" si="1"/>
        <v>#DIV/0!</v>
      </c>
    </row>
    <row r="39" spans="2:6" ht="32.25" customHeight="1" thickTop="1" thickBot="1" x14ac:dyDescent="0.3">
      <c r="B39" s="271" t="s">
        <v>38</v>
      </c>
      <c r="C39" s="272"/>
      <c r="D39" s="149">
        <v>55</v>
      </c>
      <c r="E39" s="149">
        <v>33</v>
      </c>
      <c r="F39" s="150">
        <f t="shared" si="1"/>
        <v>60</v>
      </c>
    </row>
    <row r="40" spans="2:6" ht="15.75" customHeight="1" thickBot="1" x14ac:dyDescent="0.3">
      <c r="B40" s="270" t="s">
        <v>39</v>
      </c>
      <c r="C40" s="255"/>
      <c r="D40" s="149">
        <v>1101</v>
      </c>
      <c r="E40" s="149">
        <v>487</v>
      </c>
      <c r="F40" s="150">
        <f t="shared" si="1"/>
        <v>44.232515894641232</v>
      </c>
    </row>
    <row r="41" spans="2:6" ht="15.75" customHeight="1" thickBot="1" x14ac:dyDescent="0.3">
      <c r="B41" s="273" t="s">
        <v>40</v>
      </c>
      <c r="C41" s="274"/>
      <c r="D41" s="151">
        <v>985</v>
      </c>
      <c r="E41" s="151">
        <v>415</v>
      </c>
      <c r="F41" s="152">
        <f t="shared" si="1"/>
        <v>42.131979695431468</v>
      </c>
    </row>
    <row r="42" spans="2:6" ht="15.75" customHeight="1" thickTop="1" x14ac:dyDescent="0.25">
      <c r="B42" s="262" t="s">
        <v>41</v>
      </c>
      <c r="C42" s="263"/>
      <c r="D42" s="25">
        <v>7</v>
      </c>
      <c r="E42" s="25">
        <v>5</v>
      </c>
      <c r="F42" s="26">
        <f t="shared" si="1"/>
        <v>71.428571428571431</v>
      </c>
    </row>
    <row r="43" spans="2:6" ht="15" customHeight="1" x14ac:dyDescent="0.25">
      <c r="B43" s="240" t="s">
        <v>57</v>
      </c>
      <c r="C43" s="241"/>
      <c r="D43" s="39">
        <v>238</v>
      </c>
      <c r="E43" s="58"/>
      <c r="F43" s="41" t="s">
        <v>56</v>
      </c>
    </row>
    <row r="44" spans="2:6" ht="15" customHeight="1" x14ac:dyDescent="0.25">
      <c r="B44" s="264" t="s">
        <v>42</v>
      </c>
      <c r="C44" s="265"/>
      <c r="D44" s="25">
        <v>62</v>
      </c>
      <c r="E44" s="25">
        <v>7</v>
      </c>
      <c r="F44" s="26">
        <f>SUM(E44/D44*100)</f>
        <v>11.29032258064516</v>
      </c>
    </row>
    <row r="45" spans="2:6" ht="15" customHeight="1" x14ac:dyDescent="0.25">
      <c r="B45" s="242" t="s">
        <v>58</v>
      </c>
      <c r="C45" s="243"/>
      <c r="D45" s="40">
        <v>62</v>
      </c>
      <c r="E45" s="59"/>
      <c r="F45" s="45" t="s">
        <v>56</v>
      </c>
    </row>
    <row r="46" spans="2:6" ht="15.75" customHeight="1" thickBot="1" x14ac:dyDescent="0.3">
      <c r="B46" s="244" t="s">
        <v>43</v>
      </c>
      <c r="C46" s="245"/>
      <c r="D46" s="9">
        <v>741</v>
      </c>
      <c r="E46" s="9">
        <v>210</v>
      </c>
      <c r="F46" s="10">
        <f>SUM(E46/D46*100)</f>
        <v>28.340080971659919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54" t="s">
        <v>69</v>
      </c>
      <c r="C49" s="255"/>
      <c r="D49" s="146">
        <f>SUM(D39:D41)</f>
        <v>2141</v>
      </c>
      <c r="E49" s="146">
        <f>SUM(E39:E41)</f>
        <v>935</v>
      </c>
      <c r="F49" s="147">
        <f>SUM(E49/D49*100)</f>
        <v>43.671181690798697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238" t="s">
        <v>60</v>
      </c>
      <c r="C51" s="239"/>
      <c r="D51" s="118">
        <f>SUM(D22,D24:D25,D32,D34)</f>
        <v>160</v>
      </c>
      <c r="E51" s="118">
        <f>SUM(E22,E24:E25,E32,E34)</f>
        <v>160</v>
      </c>
      <c r="F51" s="119">
        <f>SUM(E51/D51*100)</f>
        <v>100</v>
      </c>
    </row>
    <row r="52" spans="2:6" ht="15.75" customHeight="1" thickBot="1" x14ac:dyDescent="0.3">
      <c r="B52" s="238" t="s">
        <v>68</v>
      </c>
      <c r="C52" s="239"/>
      <c r="D52" s="118">
        <f>SUM(D22,D24:D25)</f>
        <v>132</v>
      </c>
      <c r="E52" s="118">
        <f>SUM(E22,E24:E25)</f>
        <v>132</v>
      </c>
      <c r="F52" s="119">
        <f>SUM(E52/D52*100)</f>
        <v>100</v>
      </c>
    </row>
    <row r="53" spans="2:6" x14ac:dyDescent="0.25">
      <c r="B53" s="51" t="str">
        <f>T('A-I b.ogół. i do 30r.ż.'!B55)</f>
        <v>*      Liczby zawarte w zestawieniu dotyczą okresu I-IV 2025 roku.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08" t="s">
        <v>97</v>
      </c>
    </row>
  </sheetData>
  <mergeCells count="29">
    <mergeCell ref="B49:C49"/>
    <mergeCell ref="B51:C51"/>
    <mergeCell ref="B52:C52"/>
    <mergeCell ref="B41:C41"/>
    <mergeCell ref="B42:C42"/>
    <mergeCell ref="B43:C43"/>
    <mergeCell ref="B44:C44"/>
    <mergeCell ref="B45:C45"/>
    <mergeCell ref="B19:B30"/>
    <mergeCell ref="B40:C40"/>
    <mergeCell ref="B38:C38"/>
    <mergeCell ref="B39:C39"/>
    <mergeCell ref="B46:C46"/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</mergeCells>
  <printOptions horizontalCentered="1" verticalCentered="1"/>
  <pageMargins left="0" right="0" top="0" bottom="0" header="0" footer="0"/>
  <pageSetup paperSize="9" scale="69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110" zoomScaleNormal="110" workbookViewId="0">
      <selection activeCell="B1" sqref="B1"/>
    </sheetView>
  </sheetViews>
  <sheetFormatPr defaultRowHeight="12.75" x14ac:dyDescent="0.2"/>
  <cols>
    <col min="1" max="1" width="1.85546875" style="72" customWidth="1"/>
    <col min="2" max="2" width="3" style="72" customWidth="1"/>
    <col min="3" max="3" width="81.5703125" style="72" customWidth="1"/>
    <col min="4" max="5" width="6.42578125" style="72" customWidth="1"/>
    <col min="6" max="6" width="6" style="72" customWidth="1"/>
    <col min="7" max="7" width="6.140625" style="72" customWidth="1"/>
    <col min="8" max="8" width="3.28515625" style="72" customWidth="1"/>
    <col min="9" max="10" width="6.140625" style="72" customWidth="1"/>
    <col min="11" max="11" width="5" style="72" customWidth="1"/>
    <col min="12" max="12" width="4.5703125" style="72" customWidth="1"/>
    <col min="13" max="14" width="9.140625" style="72"/>
    <col min="15" max="15" width="4.42578125" style="72" customWidth="1"/>
    <col min="16" max="16" width="7" style="72" customWidth="1"/>
    <col min="17" max="17" width="6.5703125" style="72" customWidth="1"/>
    <col min="18" max="16384" width="9.140625" style="72"/>
  </cols>
  <sheetData>
    <row r="1" spans="2:18" ht="12.75" customHeight="1" thickBot="1" x14ac:dyDescent="0.25">
      <c r="B1" s="31" t="s">
        <v>54</v>
      </c>
      <c r="C1" s="2"/>
      <c r="D1" s="2"/>
      <c r="E1" s="2"/>
      <c r="F1" s="2"/>
      <c r="G1" s="2"/>
    </row>
    <row r="2" spans="2:18" ht="13.5" thickTop="1" x14ac:dyDescent="0.2">
      <c r="B2" s="279" t="s">
        <v>12</v>
      </c>
      <c r="C2" s="280"/>
      <c r="D2" s="285" t="s">
        <v>13</v>
      </c>
      <c r="E2" s="280"/>
      <c r="F2" s="275" t="s">
        <v>15</v>
      </c>
      <c r="G2" s="276"/>
    </row>
    <row r="3" spans="2:18" ht="13.5" thickBot="1" x14ac:dyDescent="0.25">
      <c r="B3" s="281"/>
      <c r="C3" s="282"/>
      <c r="D3" s="286" t="s">
        <v>14</v>
      </c>
      <c r="E3" s="287"/>
      <c r="F3" s="277" t="s">
        <v>16</v>
      </c>
      <c r="G3" s="278"/>
    </row>
    <row r="4" spans="2:18" ht="24.75" thickBot="1" x14ac:dyDescent="0.25">
      <c r="B4" s="283"/>
      <c r="C4" s="284"/>
      <c r="D4" s="185" t="s">
        <v>8</v>
      </c>
      <c r="E4" s="186" t="s">
        <v>9</v>
      </c>
      <c r="F4" s="185" t="s">
        <v>8</v>
      </c>
      <c r="G4" s="187" t="s">
        <v>9</v>
      </c>
    </row>
    <row r="5" spans="2:18" ht="17.25" customHeight="1" thickTop="1" thickBot="1" x14ac:dyDescent="0.25">
      <c r="B5" s="219" t="s">
        <v>50</v>
      </c>
      <c r="C5" s="220"/>
      <c r="D5" s="95">
        <f>SUM('A-I b.ogół. i do 30r.ż.'!E6)</f>
        <v>11620</v>
      </c>
      <c r="E5" s="4">
        <f>SUM('A-II w tym kobiety'!E4)</f>
        <v>5414</v>
      </c>
      <c r="F5" s="46">
        <v>6830</v>
      </c>
      <c r="G5" s="46">
        <v>3058</v>
      </c>
      <c r="I5" s="194">
        <f>SUM(D6:D7)</f>
        <v>11620</v>
      </c>
      <c r="J5" s="194">
        <f>SUM(E6:E7)</f>
        <v>5414</v>
      </c>
      <c r="K5" s="203" t="s">
        <v>111</v>
      </c>
      <c r="P5" s="194">
        <f>SUM(F6:F7)</f>
        <v>6830</v>
      </c>
      <c r="Q5" s="194">
        <f>SUM(G6:G7)</f>
        <v>3058</v>
      </c>
      <c r="R5" s="203" t="s">
        <v>111</v>
      </c>
    </row>
    <row r="6" spans="2:18" ht="15.75" customHeight="1" thickTop="1" x14ac:dyDescent="0.2">
      <c r="B6" s="221"/>
      <c r="C6" s="6" t="s">
        <v>17</v>
      </c>
      <c r="D6" s="96">
        <f>SUM('A-I b.ogół. i do 30r.ż.'!E7)</f>
        <v>3655</v>
      </c>
      <c r="E6" s="7">
        <f>SUM('A-II w tym kobiety'!E5)</f>
        <v>1669</v>
      </c>
      <c r="F6" s="32">
        <v>2617</v>
      </c>
      <c r="G6" s="32">
        <v>1122</v>
      </c>
      <c r="I6" s="196">
        <f>SUM(D6)/D5*100</f>
        <v>31.454388984509468</v>
      </c>
      <c r="J6" s="197">
        <f>SUM(E6)/E5*100</f>
        <v>30.827484299963061</v>
      </c>
      <c r="K6" s="203" t="s">
        <v>112</v>
      </c>
      <c r="L6" s="73"/>
      <c r="P6" s="196">
        <f>SUM(F6)/F5*100</f>
        <v>38.31625183016105</v>
      </c>
      <c r="Q6" s="197">
        <f>SUM(G6)/G5*100</f>
        <v>36.690647482014391</v>
      </c>
      <c r="R6" s="203" t="s">
        <v>112</v>
      </c>
    </row>
    <row r="7" spans="2:18" ht="15.75" customHeight="1" thickBot="1" x14ac:dyDescent="0.25">
      <c r="B7" s="222"/>
      <c r="C7" s="68" t="s">
        <v>18</v>
      </c>
      <c r="D7" s="97">
        <f>SUM('A-I b.ogół. i do 30r.ż.'!E8)</f>
        <v>7965</v>
      </c>
      <c r="E7" s="9">
        <f>SUM('A-II w tym kobiety'!E6)</f>
        <v>3745</v>
      </c>
      <c r="F7" s="33">
        <v>4213</v>
      </c>
      <c r="G7" s="33">
        <v>1936</v>
      </c>
      <c r="I7" s="198">
        <f>SUM(D7)/D5*100</f>
        <v>68.545611015490536</v>
      </c>
      <c r="J7" s="199">
        <f>SUM(E7)/E5*100</f>
        <v>69.172515700036939</v>
      </c>
      <c r="K7" s="203" t="s">
        <v>113</v>
      </c>
      <c r="L7" s="70"/>
      <c r="P7" s="198">
        <f>SUM(F7)/F5*100</f>
        <v>61.68374816983895</v>
      </c>
      <c r="Q7" s="199">
        <f>SUM(G7)/G5*100</f>
        <v>63.309352517985609</v>
      </c>
      <c r="R7" s="203" t="s">
        <v>113</v>
      </c>
    </row>
    <row r="8" spans="2:18" ht="13.5" customHeight="1" thickTop="1" x14ac:dyDescent="0.2">
      <c r="B8" s="223" t="s">
        <v>51</v>
      </c>
      <c r="C8" s="6" t="s">
        <v>19</v>
      </c>
      <c r="D8" s="96">
        <f>SUM('A-I b.ogół. i do 30r.ż.'!E9)</f>
        <v>7</v>
      </c>
      <c r="E8" s="7">
        <f>SUM('A-II w tym kobiety'!E7)</f>
        <v>4</v>
      </c>
      <c r="F8" s="32">
        <v>5</v>
      </c>
      <c r="G8" s="32">
        <v>2</v>
      </c>
      <c r="I8" s="196">
        <f>SUM(I6:I7)</f>
        <v>100</v>
      </c>
      <c r="J8" s="197">
        <f>SUM(J6:J7)</f>
        <v>100</v>
      </c>
      <c r="K8" s="203" t="s">
        <v>8</v>
      </c>
      <c r="L8" s="70"/>
      <c r="P8" s="196">
        <f>SUM(P6:P7)</f>
        <v>100</v>
      </c>
      <c r="Q8" s="197">
        <f>SUM(Q6:Q7)</f>
        <v>100</v>
      </c>
      <c r="R8" s="203" t="s">
        <v>8</v>
      </c>
    </row>
    <row r="9" spans="2:18" ht="15" customHeight="1" x14ac:dyDescent="0.2">
      <c r="B9" s="224"/>
      <c r="C9" s="11" t="s">
        <v>20</v>
      </c>
      <c r="D9" s="98">
        <f>SUM('A-I b.ogół. i do 30r.ż.'!E10)</f>
        <v>11</v>
      </c>
      <c r="E9" s="12">
        <f>SUM('A-II w tym kobiety'!E8)</f>
        <v>7</v>
      </c>
      <c r="F9" s="34">
        <v>5</v>
      </c>
      <c r="G9" s="34">
        <v>3</v>
      </c>
      <c r="I9" s="200">
        <f>SUM(D8:D13)</f>
        <v>798</v>
      </c>
      <c r="J9" s="200">
        <f>SUM(E8:E13)</f>
        <v>465</v>
      </c>
      <c r="K9" s="203" t="s">
        <v>114</v>
      </c>
      <c r="L9" s="70"/>
      <c r="P9" s="200">
        <f>SUM(F8:F13)</f>
        <v>507</v>
      </c>
      <c r="Q9" s="200">
        <f>SUM(G8:G13)</f>
        <v>287</v>
      </c>
      <c r="R9" s="203" t="s">
        <v>114</v>
      </c>
    </row>
    <row r="10" spans="2:18" ht="15" x14ac:dyDescent="0.2">
      <c r="B10" s="224"/>
      <c r="C10" s="11" t="s">
        <v>21</v>
      </c>
      <c r="D10" s="98">
        <f>SUM('A-I b.ogół. i do 30r.ż.'!E11)</f>
        <v>591</v>
      </c>
      <c r="E10" s="12">
        <f>SUM('A-II w tym kobiety'!E9)</f>
        <v>405</v>
      </c>
      <c r="F10" s="34">
        <v>398</v>
      </c>
      <c r="G10" s="34">
        <v>264</v>
      </c>
      <c r="I10" s="71"/>
      <c r="J10" s="192"/>
      <c r="K10" s="203"/>
      <c r="L10" s="70"/>
      <c r="P10" s="71"/>
      <c r="Q10" s="192"/>
      <c r="R10" s="203"/>
    </row>
    <row r="11" spans="2:18" ht="15" customHeight="1" x14ac:dyDescent="0.2">
      <c r="B11" s="224"/>
      <c r="C11" s="11" t="s">
        <v>22</v>
      </c>
      <c r="D11" s="98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2"/>
      <c r="J11" s="192"/>
      <c r="K11" s="203"/>
      <c r="L11" s="70"/>
      <c r="P11" s="192"/>
      <c r="Q11" s="192"/>
      <c r="R11" s="203"/>
    </row>
    <row r="12" spans="2:18" ht="15" customHeight="1" x14ac:dyDescent="0.2">
      <c r="B12" s="224"/>
      <c r="C12" s="11" t="s">
        <v>23</v>
      </c>
      <c r="D12" s="98">
        <f>SUM('A-I b.ogół. i do 30r.ż.'!E13)</f>
        <v>184</v>
      </c>
      <c r="E12" s="12">
        <f>SUM('A-II w tym kobiety'!E11)</f>
        <v>47</v>
      </c>
      <c r="F12" s="34">
        <v>98</v>
      </c>
      <c r="G12" s="34">
        <v>17</v>
      </c>
      <c r="I12" s="192"/>
      <c r="J12" s="192"/>
      <c r="K12" s="203"/>
      <c r="L12" s="70"/>
      <c r="P12" s="192"/>
      <c r="Q12" s="192"/>
      <c r="R12" s="203"/>
    </row>
    <row r="13" spans="2:18" ht="15.75" customHeight="1" thickBot="1" x14ac:dyDescent="0.3">
      <c r="B13" s="225"/>
      <c r="C13" s="14" t="s">
        <v>24</v>
      </c>
      <c r="D13" s="99">
        <f>SUM('A-I b.ogół. i do 30r.ż.'!E14)</f>
        <v>5</v>
      </c>
      <c r="E13" s="15">
        <f>SUM('A-II w tym kobiety'!E12)</f>
        <v>2</v>
      </c>
      <c r="F13" s="37">
        <v>1</v>
      </c>
      <c r="G13" s="37">
        <v>1</v>
      </c>
      <c r="I13" s="69"/>
      <c r="J13" s="69"/>
      <c r="K13" s="69"/>
      <c r="L13" s="70"/>
      <c r="P13" s="69"/>
      <c r="Q13" s="69"/>
      <c r="R13" s="69"/>
    </row>
    <row r="14" spans="2:18" ht="20.25" customHeight="1" thickTop="1" x14ac:dyDescent="0.2">
      <c r="B14" s="226" t="s">
        <v>52</v>
      </c>
      <c r="C14" s="227"/>
      <c r="D14" s="47">
        <f>SUM('A-I b.ogół. i do 30r.ż.'!E15)</f>
        <v>11730</v>
      </c>
      <c r="E14" s="17">
        <f>SUM('A-II w tym kobiety'!E13)</f>
        <v>5575</v>
      </c>
      <c r="F14" s="94">
        <v>6841</v>
      </c>
      <c r="G14" s="47">
        <v>3128</v>
      </c>
      <c r="I14" s="191">
        <f>SUM(D5-D14)</f>
        <v>-110</v>
      </c>
      <c r="J14" s="191">
        <f>SUM(E5-E14)</f>
        <v>-161</v>
      </c>
      <c r="K14" s="203" t="s">
        <v>116</v>
      </c>
      <c r="L14" s="73"/>
      <c r="P14" s="191">
        <f>SUM(D5-F14)</f>
        <v>4779</v>
      </c>
      <c r="Q14" s="191">
        <f>SUM(L5-G14)</f>
        <v>-3128</v>
      </c>
      <c r="R14" s="203" t="s">
        <v>116</v>
      </c>
    </row>
    <row r="15" spans="2:18" ht="14.25" customHeight="1" thickBot="1" x14ac:dyDescent="0.25">
      <c r="B15" s="268" t="s">
        <v>25</v>
      </c>
      <c r="C15" s="269"/>
      <c r="D15" s="135">
        <f>SUM('A-I b.ogół. i do 30r.ż.'!E16)</f>
        <v>7225</v>
      </c>
      <c r="E15" s="133">
        <f>SUM('A-II w tym kobiety'!E14)</f>
        <v>3426</v>
      </c>
      <c r="F15" s="136">
        <v>3922</v>
      </c>
      <c r="G15" s="136">
        <v>1777</v>
      </c>
      <c r="I15" s="191">
        <f>SUM(D16,D19)</f>
        <v>7225</v>
      </c>
      <c r="J15" s="191">
        <f>SUM(E16,E19)</f>
        <v>3426</v>
      </c>
      <c r="K15" s="203" t="s">
        <v>115</v>
      </c>
      <c r="P15" s="191">
        <f>SUM(F16,F19)</f>
        <v>3922</v>
      </c>
      <c r="Q15" s="191">
        <f>SUM(G16,G19)</f>
        <v>1777</v>
      </c>
      <c r="R15" s="203" t="s">
        <v>115</v>
      </c>
    </row>
    <row r="16" spans="2:18" ht="14.25" customHeight="1" thickTop="1" thickBot="1" x14ac:dyDescent="0.25">
      <c r="B16" s="217" t="s">
        <v>26</v>
      </c>
      <c r="C16" s="218"/>
      <c r="D16" s="100">
        <f>SUM('A-I b.ogół. i do 30r.ż.'!E17)</f>
        <v>5930</v>
      </c>
      <c r="E16" s="19">
        <f>SUM('A-II w tym kobiety'!E15)</f>
        <v>2799</v>
      </c>
      <c r="F16" s="35">
        <v>3331</v>
      </c>
      <c r="G16" s="35">
        <v>1521</v>
      </c>
      <c r="I16" s="198">
        <f>SUM(D16)/D15*100</f>
        <v>82.076124567474054</v>
      </c>
      <c r="J16" s="198">
        <f>SUM(E16)/E15*100</f>
        <v>81.698774080560426</v>
      </c>
      <c r="K16" s="203" t="s">
        <v>117</v>
      </c>
      <c r="P16" s="198">
        <f>SUM(F16)/F15*100</f>
        <v>84.931157572667004</v>
      </c>
      <c r="Q16" s="198">
        <f>SUM(G16)/G15*100</f>
        <v>85.593697242543612</v>
      </c>
      <c r="R16" s="203" t="s">
        <v>117</v>
      </c>
    </row>
    <row r="17" spans="2:18" ht="15" customHeight="1" x14ac:dyDescent="0.2">
      <c r="B17" s="230"/>
      <c r="C17" s="21" t="s">
        <v>27</v>
      </c>
      <c r="D17" s="101">
        <f>SUM('A-I b.ogół. i do 30r.ż.'!E18)</f>
        <v>396</v>
      </c>
      <c r="E17" s="22">
        <f>SUM('A-II w tym kobiety'!E16)</f>
        <v>139</v>
      </c>
      <c r="F17" s="36">
        <v>144</v>
      </c>
      <c r="G17" s="36">
        <v>41</v>
      </c>
      <c r="I17" s="198">
        <f>SUM(D16/D14)*100</f>
        <v>50.554134697357199</v>
      </c>
      <c r="J17" s="198">
        <f>SUM(E16/E14)*100</f>
        <v>50.206278026905828</v>
      </c>
      <c r="K17" s="203" t="s">
        <v>118</v>
      </c>
      <c r="P17" s="198">
        <f>SUM(F16/F14)*100</f>
        <v>48.691711738049989</v>
      </c>
      <c r="Q17" s="198">
        <f>SUM(G16/G14)*100</f>
        <v>48.625319693094632</v>
      </c>
      <c r="R17" s="203" t="s">
        <v>118</v>
      </c>
    </row>
    <row r="18" spans="2:18" ht="15.75" customHeight="1" thickBot="1" x14ac:dyDescent="0.25">
      <c r="B18" s="231"/>
      <c r="C18" s="24" t="s">
        <v>28</v>
      </c>
      <c r="D18" s="102">
        <f>SUM('A-I b.ogół. i do 30r.ż.'!E19)</f>
        <v>489</v>
      </c>
      <c r="E18" s="25">
        <f>SUM('A-II w tym kobiety'!E17)</f>
        <v>216</v>
      </c>
      <c r="F18" s="48">
        <v>299</v>
      </c>
      <c r="G18" s="48">
        <v>126</v>
      </c>
      <c r="I18" s="208">
        <f>SUM(D17:D18)</f>
        <v>885</v>
      </c>
      <c r="J18" s="208">
        <f>SUM(E17:E18)</f>
        <v>355</v>
      </c>
      <c r="K18" s="203" t="s">
        <v>119</v>
      </c>
      <c r="P18" s="208">
        <f>SUM(F17:F18)</f>
        <v>443</v>
      </c>
      <c r="Q18" s="208">
        <f>SUM(G17:G18)</f>
        <v>167</v>
      </c>
      <c r="R18" s="203" t="s">
        <v>119</v>
      </c>
    </row>
    <row r="19" spans="2:18" ht="13.5" customHeight="1" thickBot="1" x14ac:dyDescent="0.25">
      <c r="B19" s="232" t="s">
        <v>29</v>
      </c>
      <c r="C19" s="233"/>
      <c r="D19" s="103">
        <f>SUM('A-I b.ogół. i do 30r.ż.'!E20)</f>
        <v>1295</v>
      </c>
      <c r="E19" s="27">
        <f>SUM('A-II w tym kobiety'!E18)</f>
        <v>627</v>
      </c>
      <c r="F19" s="49">
        <v>591</v>
      </c>
      <c r="G19" s="49">
        <v>256</v>
      </c>
      <c r="I19" s="191">
        <f>SUM(D16-I18)</f>
        <v>5045</v>
      </c>
      <c r="J19" s="191">
        <f>SUM(E16-J18)</f>
        <v>2444</v>
      </c>
      <c r="K19" s="203" t="s">
        <v>120</v>
      </c>
      <c r="P19" s="191">
        <f>SUM(F16-F18)</f>
        <v>3032</v>
      </c>
      <c r="Q19" s="191">
        <f>SUM(G16-Q18)</f>
        <v>1354</v>
      </c>
      <c r="R19" s="203" t="s">
        <v>120</v>
      </c>
    </row>
    <row r="20" spans="2:18" ht="15" customHeight="1" x14ac:dyDescent="0.2">
      <c r="B20" s="230"/>
      <c r="C20" s="21" t="s">
        <v>30</v>
      </c>
      <c r="D20" s="101">
        <f>SUM('A-I b.ogół. i do 30r.ż.'!E21)</f>
        <v>421</v>
      </c>
      <c r="E20" s="22">
        <f>SUM('A-II w tym kobiety'!E19)</f>
        <v>235</v>
      </c>
      <c r="F20" s="36">
        <v>216</v>
      </c>
      <c r="G20" s="36">
        <v>114</v>
      </c>
      <c r="I20" s="207">
        <f>SUM(D16,D19)</f>
        <v>7225</v>
      </c>
      <c r="J20" s="207">
        <f>SUM(E16,E19)</f>
        <v>3426</v>
      </c>
      <c r="K20" s="203" t="s">
        <v>121</v>
      </c>
      <c r="P20" s="207">
        <f>SUM(F16,F19)</f>
        <v>3922</v>
      </c>
      <c r="Q20" s="207">
        <f>SUM(G16,G19)</f>
        <v>1777</v>
      </c>
      <c r="R20" s="203" t="s">
        <v>121</v>
      </c>
    </row>
    <row r="21" spans="2:18" ht="15" customHeight="1" x14ac:dyDescent="0.2">
      <c r="B21" s="231"/>
      <c r="C21" s="11" t="s">
        <v>31</v>
      </c>
      <c r="D21" s="98">
        <f>SUM('A-I b.ogół. i do 30r.ż.'!E22)</f>
        <v>168</v>
      </c>
      <c r="E21" s="12">
        <f>SUM('A-II w tym kobiety'!E20)</f>
        <v>114</v>
      </c>
      <c r="F21" s="34">
        <v>76</v>
      </c>
      <c r="G21" s="34">
        <v>43</v>
      </c>
      <c r="I21" s="191">
        <f>SUM(D20:D22,D24:D25,D30,D31)</f>
        <v>1295</v>
      </c>
      <c r="J21" s="191">
        <f>SUM(E20:E22,E24:E25,E31)</f>
        <v>627</v>
      </c>
      <c r="K21" s="203" t="s">
        <v>122</v>
      </c>
      <c r="P21" s="191">
        <f>SUM(F20:F22,F24:F25,F30,F31)</f>
        <v>591</v>
      </c>
      <c r="Q21" s="191">
        <f>SUM(G20:G22,G24:G25,G31)</f>
        <v>256</v>
      </c>
      <c r="R21" s="203" t="s">
        <v>122</v>
      </c>
    </row>
    <row r="22" spans="2:18" ht="15" customHeight="1" x14ac:dyDescent="0.2">
      <c r="B22" s="231"/>
      <c r="C22" s="11" t="s">
        <v>32</v>
      </c>
      <c r="D22" s="98">
        <f>SUM('A-I b.ogół. i do 30r.ż.'!E23)</f>
        <v>274</v>
      </c>
      <c r="E22" s="12">
        <f>SUM('A-II w tym kobiety'!E21)</f>
        <v>89</v>
      </c>
      <c r="F22" s="34">
        <v>108</v>
      </c>
      <c r="G22" s="34">
        <v>24</v>
      </c>
      <c r="I22" s="205">
        <f>SUM(I20,D32,D34,D37,I25)</f>
        <v>11730</v>
      </c>
      <c r="J22" s="205">
        <f>SUM(J20,E32,E34,E37,J25)</f>
        <v>5575</v>
      </c>
      <c r="K22" s="203" t="s">
        <v>128</v>
      </c>
      <c r="P22" s="205">
        <f>SUM(P20,F32,F34,F37,P25)</f>
        <v>6841</v>
      </c>
      <c r="Q22" s="205">
        <f>SUM(Q20,G32,G34,G37,Q25)</f>
        <v>3128</v>
      </c>
      <c r="R22" s="203" t="s">
        <v>128</v>
      </c>
    </row>
    <row r="23" spans="2:18" ht="15" customHeight="1" x14ac:dyDescent="0.2">
      <c r="B23" s="231"/>
      <c r="C23" s="75" t="s">
        <v>61</v>
      </c>
      <c r="D23" s="162">
        <f>SUM('A-I b.ogół. i do 30r.ż.'!E24)</f>
        <v>3</v>
      </c>
      <c r="E23" s="76">
        <f>SUM('A-II w tym kobiety'!E22)</f>
        <v>1</v>
      </c>
      <c r="F23" s="163">
        <v>1</v>
      </c>
      <c r="G23" s="163">
        <v>0</v>
      </c>
      <c r="I23" s="191">
        <f>SUM(D40:D42)</f>
        <v>2310</v>
      </c>
      <c r="J23" s="191">
        <f>SUM(E40:E42)</f>
        <v>935</v>
      </c>
      <c r="K23" s="203" t="s">
        <v>123</v>
      </c>
      <c r="P23" s="191">
        <f>SUM(F40:F42)</f>
        <v>1561</v>
      </c>
      <c r="Q23" s="191">
        <f>SUM(G40:G42)</f>
        <v>621</v>
      </c>
      <c r="R23" s="203" t="s">
        <v>123</v>
      </c>
    </row>
    <row r="24" spans="2:18" ht="15" customHeight="1" x14ac:dyDescent="0.2">
      <c r="B24" s="231"/>
      <c r="C24" s="11" t="s">
        <v>33</v>
      </c>
      <c r="D24" s="98">
        <f>SUM('A-I b.ogół. i do 30r.ż.'!E25)</f>
        <v>157</v>
      </c>
      <c r="E24" s="12">
        <f>SUM('A-II w tym kobiety'!E23)</f>
        <v>49</v>
      </c>
      <c r="F24" s="34">
        <v>89</v>
      </c>
      <c r="G24" s="34">
        <v>25</v>
      </c>
      <c r="I24" s="191">
        <f>SUM(D43:D47)</f>
        <v>443</v>
      </c>
      <c r="J24" s="191">
        <f>SUM(E43,E45,E47)</f>
        <v>222</v>
      </c>
      <c r="K24" s="203" t="s">
        <v>124</v>
      </c>
      <c r="P24" s="191">
        <f>SUM(F43:F47)</f>
        <v>238</v>
      </c>
      <c r="Q24" s="191">
        <f>SUM(G43,G45,G47)</f>
        <v>113</v>
      </c>
      <c r="R24" s="203" t="s">
        <v>124</v>
      </c>
    </row>
    <row r="25" spans="2:18" ht="15" customHeight="1" x14ac:dyDescent="0.2">
      <c r="B25" s="231"/>
      <c r="C25" s="75" t="s">
        <v>62</v>
      </c>
      <c r="D25" s="162">
        <f>SUM('A-I b.ogół. i do 30r.ż.'!E26)</f>
        <v>259</v>
      </c>
      <c r="E25" s="76">
        <f>SUM('A-II w tym kobiety'!E24)</f>
        <v>131</v>
      </c>
      <c r="F25" s="163">
        <v>96</v>
      </c>
      <c r="G25" s="163">
        <v>45</v>
      </c>
      <c r="I25" s="205">
        <f>SUM(I23:I24)</f>
        <v>2753</v>
      </c>
      <c r="J25" s="205">
        <f>SUM(J23:J24)</f>
        <v>1157</v>
      </c>
      <c r="K25" s="203" t="s">
        <v>125</v>
      </c>
      <c r="P25" s="205">
        <f>SUM(P23:P24)</f>
        <v>1799</v>
      </c>
      <c r="Q25" s="205">
        <f>SUM(Q23:Q24)</f>
        <v>734</v>
      </c>
      <c r="R25" s="203" t="s">
        <v>125</v>
      </c>
    </row>
    <row r="26" spans="2:18" ht="12.75" customHeight="1" x14ac:dyDescent="0.2">
      <c r="B26" s="231"/>
      <c r="C26" s="75" t="s">
        <v>63</v>
      </c>
      <c r="D26" s="162">
        <f>SUM('A-I b.ogół. i do 30r.ż.'!E27)</f>
        <v>0</v>
      </c>
      <c r="E26" s="76">
        <f>SUM('A-II w tym kobiety'!E25)</f>
        <v>0</v>
      </c>
      <c r="F26" s="163">
        <v>0</v>
      </c>
      <c r="G26" s="163">
        <v>0</v>
      </c>
      <c r="I26" s="191">
        <f>SUM(I21-D19)</f>
        <v>0</v>
      </c>
      <c r="J26" s="191">
        <f>SUM(J21-E19)</f>
        <v>0</v>
      </c>
      <c r="K26" s="203"/>
      <c r="P26" s="191">
        <f>SUM(P21-F19)</f>
        <v>0</v>
      </c>
      <c r="Q26" s="191">
        <f>SUM(Q21-G19)</f>
        <v>0</v>
      </c>
      <c r="R26" s="203"/>
    </row>
    <row r="27" spans="2:18" ht="15" customHeight="1" x14ac:dyDescent="0.2">
      <c r="B27" s="231"/>
      <c r="C27" s="157" t="s">
        <v>34</v>
      </c>
      <c r="D27" s="160">
        <f>SUM('A-I b.ogół. i do 30r.ż.'!E28)</f>
        <v>0</v>
      </c>
      <c r="E27" s="158">
        <f>SUM('A-II w tym kobiety'!E26)</f>
        <v>0</v>
      </c>
      <c r="F27" s="161">
        <v>0</v>
      </c>
      <c r="G27" s="161">
        <v>0</v>
      </c>
      <c r="I27" s="191">
        <f>SUM(I22-D14)</f>
        <v>0</v>
      </c>
      <c r="J27" s="191">
        <f>SUM(J22-E14)</f>
        <v>0</v>
      </c>
      <c r="K27" s="203"/>
      <c r="P27" s="191">
        <f>SUM(P22-F14)</f>
        <v>0</v>
      </c>
      <c r="Q27" s="191">
        <f>SUM(Q22-G14)</f>
        <v>0</v>
      </c>
      <c r="R27" s="203"/>
    </row>
    <row r="28" spans="2:18" ht="16.5" customHeight="1" x14ac:dyDescent="0.2">
      <c r="B28" s="231"/>
      <c r="C28" s="157" t="s">
        <v>44</v>
      </c>
      <c r="D28" s="160">
        <f>SUM('A-I b.ogół. i do 30r.ż.'!E29)</f>
        <v>0</v>
      </c>
      <c r="E28" s="158">
        <f>SUM('A-II w tym kobiety'!E27)</f>
        <v>0</v>
      </c>
      <c r="F28" s="161">
        <v>0</v>
      </c>
      <c r="G28" s="161">
        <v>0</v>
      </c>
      <c r="I28" s="202">
        <f>SUM(D20:D22,D24:D31)</f>
        <v>1295</v>
      </c>
      <c r="J28" s="202">
        <f>SUM(E20:E22,E24:E31)</f>
        <v>627</v>
      </c>
      <c r="K28" s="203" t="s">
        <v>126</v>
      </c>
      <c r="P28" s="202">
        <f>SUM(F20:F22,F24:F31)</f>
        <v>591</v>
      </c>
      <c r="Q28" s="202">
        <f>SUM(G20:G22,G24:G31)</f>
        <v>256</v>
      </c>
      <c r="R28" s="203" t="s">
        <v>126</v>
      </c>
    </row>
    <row r="29" spans="2:18" ht="15.75" customHeight="1" x14ac:dyDescent="0.2">
      <c r="B29" s="231"/>
      <c r="C29" s="157" t="s">
        <v>45</v>
      </c>
      <c r="D29" s="160">
        <f>SUM('A-I b.ogół. i do 30r.ż.'!E30)</f>
        <v>0</v>
      </c>
      <c r="E29" s="158">
        <f>SUM('A-II w tym kobiety'!E28)</f>
        <v>0</v>
      </c>
      <c r="F29" s="161">
        <v>0</v>
      </c>
      <c r="G29" s="161">
        <v>0</v>
      </c>
      <c r="I29" s="198">
        <f>SUM(D19)/D15*100</f>
        <v>17.92387543252595</v>
      </c>
      <c r="J29" s="198">
        <f>SUM(E19)/E15*100</f>
        <v>18.301225919439577</v>
      </c>
      <c r="K29" s="203" t="s">
        <v>127</v>
      </c>
      <c r="P29" s="198">
        <f>SUM(F19)/F15*100</f>
        <v>15.068842427332992</v>
      </c>
      <c r="Q29" s="198">
        <f>SUM(G19)/G15*100</f>
        <v>14.406302757456388</v>
      </c>
      <c r="R29" s="203" t="s">
        <v>127</v>
      </c>
    </row>
    <row r="30" spans="2:18" ht="33.75" customHeight="1" x14ac:dyDescent="0.2">
      <c r="B30" s="231"/>
      <c r="C30" s="42" t="s">
        <v>64</v>
      </c>
      <c r="D30" s="61"/>
      <c r="E30" s="63"/>
      <c r="F30" s="62"/>
      <c r="G30" s="62"/>
      <c r="I30" s="206">
        <f>SUM(I16,I29)</f>
        <v>100</v>
      </c>
      <c r="J30" s="206">
        <f>SUM(J16,J29)</f>
        <v>100</v>
      </c>
      <c r="K30" s="203"/>
      <c r="P30" s="206">
        <f>SUM(P16,P29)</f>
        <v>100</v>
      </c>
      <c r="Q30" s="206">
        <f>SUM(Q16,Q29)</f>
        <v>100</v>
      </c>
      <c r="R30" s="203"/>
    </row>
    <row r="31" spans="2:18" ht="12.75" customHeight="1" thickBot="1" x14ac:dyDescent="0.25">
      <c r="B31" s="222"/>
      <c r="C31" s="14" t="s">
        <v>35</v>
      </c>
      <c r="D31" s="99">
        <f>SUM('A-I b.ogół. i do 30r.ż.'!E32)</f>
        <v>16</v>
      </c>
      <c r="E31" s="15">
        <f>SUM('A-II w tym kobiety'!E30)</f>
        <v>9</v>
      </c>
      <c r="F31" s="37">
        <v>6</v>
      </c>
      <c r="G31" s="37">
        <v>5</v>
      </c>
    </row>
    <row r="32" spans="2:18" ht="15" customHeight="1" thickTop="1" x14ac:dyDescent="0.2">
      <c r="B32" s="234" t="s">
        <v>67</v>
      </c>
      <c r="C32" s="235"/>
      <c r="D32" s="137">
        <f>SUM('A-I b.ogół. i do 30r.ż.'!E33)</f>
        <v>273</v>
      </c>
      <c r="E32" s="125">
        <f>SUM('A-II w tym kobiety'!E31)</f>
        <v>65</v>
      </c>
      <c r="F32" s="138">
        <v>164</v>
      </c>
      <c r="G32" s="137">
        <v>33</v>
      </c>
    </row>
    <row r="33" spans="2:7" ht="15.75" customHeight="1" x14ac:dyDescent="0.2">
      <c r="B33" s="236" t="s">
        <v>65</v>
      </c>
      <c r="C33" s="237"/>
      <c r="D33" s="164">
        <f>SUM('A-I b.ogół. i do 30r.ż.'!E34)</f>
        <v>112</v>
      </c>
      <c r="E33" s="123">
        <f>SUM('A-II w tym kobiety'!E32)</f>
        <v>28</v>
      </c>
      <c r="F33" s="165">
        <v>68</v>
      </c>
      <c r="G33" s="164">
        <v>12</v>
      </c>
    </row>
    <row r="34" spans="2:7" ht="24.75" customHeight="1" x14ac:dyDescent="0.2">
      <c r="B34" s="228" t="s">
        <v>55</v>
      </c>
      <c r="C34" s="229"/>
      <c r="D34" s="139">
        <f>SUM('A-I b.ogół. i do 30r.ż.'!E35)</f>
        <v>1456</v>
      </c>
      <c r="E34" s="127">
        <f>SUM('A-II w tym kobiety'!E33)</f>
        <v>914</v>
      </c>
      <c r="F34" s="140">
        <v>948</v>
      </c>
      <c r="G34" s="139">
        <v>580</v>
      </c>
    </row>
    <row r="35" spans="2:7" ht="15" customHeight="1" x14ac:dyDescent="0.2">
      <c r="B35" s="236" t="s">
        <v>66</v>
      </c>
      <c r="C35" s="237"/>
      <c r="D35" s="162">
        <f>SUM('A-I b.ogół. i do 30r.ż.'!E36)</f>
        <v>0</v>
      </c>
      <c r="E35" s="76">
        <f>SUM('A-II w tym kobiety'!E34)</f>
        <v>0</v>
      </c>
      <c r="F35" s="163">
        <v>0</v>
      </c>
      <c r="G35" s="163">
        <v>0</v>
      </c>
    </row>
    <row r="36" spans="2:7" ht="17.25" customHeight="1" thickBot="1" x14ac:dyDescent="0.25">
      <c r="B36" s="246" t="s">
        <v>49</v>
      </c>
      <c r="C36" s="247"/>
      <c r="D36" s="141">
        <f>SUM('A-I b.ogół. i do 30r.ż.'!E37)</f>
        <v>0</v>
      </c>
      <c r="E36" s="129">
        <f>SUM('A-II w tym kobiety'!E35)</f>
        <v>0</v>
      </c>
      <c r="F36" s="142">
        <v>0</v>
      </c>
      <c r="G36" s="142">
        <v>0</v>
      </c>
    </row>
    <row r="37" spans="2:7" ht="16.5" customHeight="1" thickTop="1" x14ac:dyDescent="0.2">
      <c r="B37" s="266" t="s">
        <v>36</v>
      </c>
      <c r="C37" s="267"/>
      <c r="D37" s="143">
        <f>SUM('A-I b.ogół. i do 30r.ż.'!E38)</f>
        <v>23</v>
      </c>
      <c r="E37" s="131">
        <f>SUM('A-II w tym kobiety'!E36)</f>
        <v>13</v>
      </c>
      <c r="F37" s="144">
        <v>8</v>
      </c>
      <c r="G37" s="144">
        <v>4</v>
      </c>
    </row>
    <row r="38" spans="2:7" ht="18" customHeight="1" thickBot="1" x14ac:dyDescent="0.25">
      <c r="B38" s="250" t="s">
        <v>46</v>
      </c>
      <c r="C38" s="251"/>
      <c r="D38" s="104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52" t="s">
        <v>37</v>
      </c>
      <c r="C39" s="253"/>
      <c r="D39" s="135">
        <f>SUM('A-I b.ogół. i do 30r.ż.'!E40)</f>
        <v>0</v>
      </c>
      <c r="E39" s="133">
        <f>SUM('A-II w tym kobiety'!E38)</f>
        <v>0</v>
      </c>
      <c r="F39" s="136">
        <v>0</v>
      </c>
      <c r="G39" s="136">
        <v>0</v>
      </c>
    </row>
    <row r="40" spans="2:7" ht="25.5" customHeight="1" thickTop="1" thickBot="1" x14ac:dyDescent="0.25">
      <c r="B40" s="271" t="s">
        <v>38</v>
      </c>
      <c r="C40" s="272"/>
      <c r="D40" s="153">
        <f>SUM('A-I b.ogół. i do 30r.ż.'!E41)</f>
        <v>91</v>
      </c>
      <c r="E40" s="149">
        <f>SUM('A-II w tym kobiety'!E39)</f>
        <v>33</v>
      </c>
      <c r="F40" s="154">
        <v>72</v>
      </c>
      <c r="G40" s="154">
        <v>27</v>
      </c>
    </row>
    <row r="41" spans="2:7" ht="15.75" customHeight="1" thickBot="1" x14ac:dyDescent="0.25">
      <c r="B41" s="270" t="s">
        <v>39</v>
      </c>
      <c r="C41" s="255"/>
      <c r="D41" s="153">
        <f>SUM('A-I b.ogół. i do 30r.ż.'!E42)</f>
        <v>1400</v>
      </c>
      <c r="E41" s="149">
        <f>SUM('A-II w tym kobiety'!E40)</f>
        <v>487</v>
      </c>
      <c r="F41" s="154">
        <v>953</v>
      </c>
      <c r="G41" s="154">
        <v>331</v>
      </c>
    </row>
    <row r="42" spans="2:7" ht="14.25" customHeight="1" thickBot="1" x14ac:dyDescent="0.25">
      <c r="B42" s="273" t="s">
        <v>40</v>
      </c>
      <c r="C42" s="274"/>
      <c r="D42" s="155">
        <f>SUM('A-I b.ogół. i do 30r.ż.'!E43)</f>
        <v>819</v>
      </c>
      <c r="E42" s="151">
        <f>SUM('A-II w tym kobiety'!E41)</f>
        <v>415</v>
      </c>
      <c r="F42" s="156">
        <v>536</v>
      </c>
      <c r="G42" s="156">
        <v>263</v>
      </c>
    </row>
    <row r="43" spans="2:7" ht="18" customHeight="1" thickTop="1" x14ac:dyDescent="0.2">
      <c r="B43" s="262" t="s">
        <v>41</v>
      </c>
      <c r="C43" s="263"/>
      <c r="D43" s="102">
        <f>SUM('A-I b.ogół. i do 30r.ż.'!E44)</f>
        <v>12</v>
      </c>
      <c r="E43" s="25">
        <f>SUM('A-II w tym kobiety'!E42)</f>
        <v>5</v>
      </c>
      <c r="F43" s="48">
        <v>8</v>
      </c>
      <c r="G43" s="48">
        <v>4</v>
      </c>
    </row>
    <row r="44" spans="2:7" ht="18" customHeight="1" x14ac:dyDescent="0.2">
      <c r="B44" s="240" t="s">
        <v>57</v>
      </c>
      <c r="C44" s="241"/>
      <c r="D44" s="105"/>
      <c r="E44" s="64"/>
      <c r="F44" s="65"/>
      <c r="G44" s="65"/>
    </row>
    <row r="45" spans="2:7" ht="18.75" customHeight="1" x14ac:dyDescent="0.2">
      <c r="B45" s="264" t="s">
        <v>42</v>
      </c>
      <c r="C45" s="265"/>
      <c r="D45" s="102">
        <f>SUM('A-I b.ogół. i do 30r.ż.'!E46)</f>
        <v>22</v>
      </c>
      <c r="E45" s="25">
        <f>SUM('A-II w tym kobiety'!E44)</f>
        <v>7</v>
      </c>
      <c r="F45" s="48">
        <v>14</v>
      </c>
      <c r="G45" s="48">
        <v>5</v>
      </c>
    </row>
    <row r="46" spans="2:7" ht="17.25" customHeight="1" x14ac:dyDescent="0.2">
      <c r="B46" s="242" t="s">
        <v>58</v>
      </c>
      <c r="C46" s="243"/>
      <c r="D46" s="106"/>
      <c r="E46" s="107"/>
      <c r="F46" s="66"/>
      <c r="G46" s="66"/>
    </row>
    <row r="47" spans="2:7" ht="18" customHeight="1" thickBot="1" x14ac:dyDescent="0.25">
      <c r="B47" s="244" t="s">
        <v>43</v>
      </c>
      <c r="C47" s="245"/>
      <c r="D47" s="97">
        <f>SUM('A-I b.ogół. i do 30r.ż.'!E48)</f>
        <v>409</v>
      </c>
      <c r="E47" s="9">
        <f>SUM('A-II w tym kobiety'!E46)</f>
        <v>210</v>
      </c>
      <c r="F47" s="33">
        <v>216</v>
      </c>
      <c r="G47" s="33">
        <v>104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54" t="s">
        <v>69</v>
      </c>
      <c r="C50" s="255"/>
      <c r="D50" s="146">
        <f>SUM(D40:D42)</f>
        <v>2310</v>
      </c>
      <c r="E50" s="146">
        <f>SUM(E40:E42)</f>
        <v>935</v>
      </c>
      <c r="F50" s="148">
        <f>SUM(F40:F42)</f>
        <v>1561</v>
      </c>
      <c r="G50" s="148">
        <f>SUM(G40:G42)</f>
        <v>621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238" t="s">
        <v>60</v>
      </c>
      <c r="C52" s="239"/>
      <c r="D52" s="118">
        <f>SUM(D23,D25:D26,D33,D35)</f>
        <v>374</v>
      </c>
      <c r="E52" s="118">
        <f>SUM(E23,E25:E26,E33,E35)</f>
        <v>160</v>
      </c>
      <c r="F52" s="145">
        <f>SUM(F23,F25:F26,F33,F35)</f>
        <v>165</v>
      </c>
      <c r="G52" s="145">
        <f>SUM(G23,G25:G26,G33,G35)</f>
        <v>57</v>
      </c>
    </row>
    <row r="53" spans="2:7" ht="13.5" thickBot="1" x14ac:dyDescent="0.25">
      <c r="B53" s="238" t="s">
        <v>68</v>
      </c>
      <c r="C53" s="239"/>
      <c r="D53" s="118">
        <f>SUM(D23,D25:D26)</f>
        <v>262</v>
      </c>
      <c r="E53" s="118">
        <f t="shared" ref="E53:F53" si="0">SUM(E23,E25:E26)</f>
        <v>132</v>
      </c>
      <c r="F53" s="145">
        <f t="shared" si="0"/>
        <v>97</v>
      </c>
      <c r="G53" s="145">
        <f>SUM(G23,G25:G26)</f>
        <v>45</v>
      </c>
    </row>
    <row r="54" spans="2:7" ht="16.5" customHeight="1" x14ac:dyDescent="0.25">
      <c r="B54" s="51" t="str">
        <f>T('A-I b.ogół. i do 30r.ż.'!B55)</f>
        <v>*      Liczby zawarte w zestawieniu dotyczą okresu I-IV 2025 roku.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08" t="s">
        <v>97</v>
      </c>
      <c r="D62" s="69"/>
      <c r="E62" s="69"/>
      <c r="F62" s="69"/>
    </row>
  </sheetData>
  <mergeCells count="33">
    <mergeCell ref="B46:C46"/>
    <mergeCell ref="B47:C47"/>
    <mergeCell ref="B50:C50"/>
    <mergeCell ref="B52:C52"/>
    <mergeCell ref="B53:C53"/>
    <mergeCell ref="B41:C41"/>
    <mergeCell ref="B42:C42"/>
    <mergeCell ref="B43:C43"/>
    <mergeCell ref="B44:C44"/>
    <mergeCell ref="B45:C45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</mergeCells>
  <printOptions horizontalCentered="1" verticalCentered="1"/>
  <pageMargins left="0" right="0" top="0" bottom="0" header="0" footer="0"/>
  <pageSetup paperSize="9" scale="74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20" zoomScaleNormal="120" workbookViewId="0">
      <selection activeCell="C9" sqref="C9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6" t="s">
        <v>0</v>
      </c>
      <c r="C3" s="293" t="s">
        <v>2</v>
      </c>
      <c r="D3" s="294"/>
      <c r="E3" s="297"/>
      <c r="F3" s="298"/>
      <c r="G3" s="303" t="s">
        <v>4</v>
      </c>
      <c r="H3" s="303"/>
      <c r="I3" s="303"/>
      <c r="J3" s="304"/>
    </row>
    <row r="4" spans="2:11" ht="20.25" customHeight="1" x14ac:dyDescent="0.25">
      <c r="B4" s="167" t="s">
        <v>1</v>
      </c>
      <c r="C4" s="295"/>
      <c r="D4" s="296"/>
      <c r="E4" s="299" t="s">
        <v>3</v>
      </c>
      <c r="F4" s="300"/>
      <c r="G4" s="305" t="s">
        <v>81</v>
      </c>
      <c r="H4" s="305"/>
      <c r="I4" s="305"/>
      <c r="J4" s="306"/>
    </row>
    <row r="5" spans="2:11" ht="14.25" customHeight="1" x14ac:dyDescent="0.25">
      <c r="B5" s="168"/>
      <c r="C5" s="295"/>
      <c r="D5" s="296"/>
      <c r="E5" s="301"/>
      <c r="F5" s="302"/>
      <c r="G5" s="307" t="s">
        <v>5</v>
      </c>
      <c r="H5" s="308"/>
      <c r="I5" s="308" t="s">
        <v>6</v>
      </c>
      <c r="J5" s="311"/>
    </row>
    <row r="6" spans="2:11" ht="15" customHeight="1" x14ac:dyDescent="0.25">
      <c r="B6" s="168"/>
      <c r="C6" s="295"/>
      <c r="D6" s="296"/>
      <c r="E6" s="301"/>
      <c r="F6" s="302"/>
      <c r="G6" s="309"/>
      <c r="H6" s="310"/>
      <c r="I6" s="310" t="s">
        <v>7</v>
      </c>
      <c r="J6" s="312"/>
    </row>
    <row r="7" spans="2:11" ht="15.75" customHeight="1" x14ac:dyDescent="0.25">
      <c r="B7" s="168"/>
      <c r="C7" s="288" t="s">
        <v>76</v>
      </c>
      <c r="D7" s="288"/>
      <c r="E7" s="288"/>
      <c r="F7" s="289"/>
      <c r="G7" s="290" t="s">
        <v>77</v>
      </c>
      <c r="H7" s="291"/>
      <c r="I7" s="291"/>
      <c r="J7" s="292"/>
      <c r="K7" s="1"/>
    </row>
    <row r="8" spans="2:11" ht="16.5" customHeight="1" thickBot="1" x14ac:dyDescent="0.3">
      <c r="B8" s="184"/>
      <c r="C8" s="209" t="s">
        <v>8</v>
      </c>
      <c r="D8" s="210" t="s">
        <v>9</v>
      </c>
      <c r="E8" s="210" t="s">
        <v>8</v>
      </c>
      <c r="F8" s="211" t="s">
        <v>9</v>
      </c>
      <c r="G8" s="209" t="s">
        <v>8</v>
      </c>
      <c r="H8" s="210" t="s">
        <v>9</v>
      </c>
      <c r="I8" s="210" t="s">
        <v>8</v>
      </c>
      <c r="J8" s="212" t="s">
        <v>9</v>
      </c>
    </row>
    <row r="9" spans="2:11" ht="24.75" customHeight="1" x14ac:dyDescent="0.25">
      <c r="B9" s="79" t="s">
        <v>5</v>
      </c>
      <c r="C9" s="82">
        <v>29303</v>
      </c>
      <c r="D9" s="83">
        <v>13743</v>
      </c>
      <c r="E9" s="83">
        <v>18360</v>
      </c>
      <c r="F9" s="84">
        <v>9045</v>
      </c>
      <c r="G9" s="82">
        <v>69468</v>
      </c>
      <c r="H9" s="83">
        <v>34748</v>
      </c>
      <c r="I9" s="83">
        <v>11127</v>
      </c>
      <c r="J9" s="85">
        <v>5628</v>
      </c>
    </row>
    <row r="10" spans="2:11" ht="23.25" customHeight="1" x14ac:dyDescent="0.25">
      <c r="B10" s="80" t="s">
        <v>10</v>
      </c>
      <c r="C10" s="86">
        <v>11620</v>
      </c>
      <c r="D10" s="87">
        <v>5414</v>
      </c>
      <c r="E10" s="87">
        <v>7225</v>
      </c>
      <c r="F10" s="88">
        <v>3426</v>
      </c>
      <c r="G10" s="86">
        <v>18396</v>
      </c>
      <c r="H10" s="87">
        <v>9425</v>
      </c>
      <c r="I10" s="87">
        <v>2319</v>
      </c>
      <c r="J10" s="89">
        <v>1217</v>
      </c>
    </row>
    <row r="11" spans="2:11" ht="23.25" customHeight="1" thickBot="1" x14ac:dyDescent="0.3">
      <c r="B11" s="81" t="s">
        <v>11</v>
      </c>
      <c r="C11" s="90">
        <v>6830</v>
      </c>
      <c r="D11" s="91">
        <v>3058</v>
      </c>
      <c r="E11" s="91">
        <v>3922</v>
      </c>
      <c r="F11" s="92">
        <v>1777</v>
      </c>
      <c r="G11" s="90">
        <v>9851</v>
      </c>
      <c r="H11" s="91">
        <v>4624</v>
      </c>
      <c r="I11" s="91">
        <v>756</v>
      </c>
      <c r="J11" s="93">
        <v>311</v>
      </c>
    </row>
    <row r="12" spans="2:11" ht="24" customHeight="1" thickTop="1" x14ac:dyDescent="0.25">
      <c r="B12" s="169" t="s">
        <v>70</v>
      </c>
      <c r="C12" s="171">
        <f>SUM(C10/C9*100)</f>
        <v>39.654642869330786</v>
      </c>
      <c r="D12" s="172">
        <f t="shared" ref="D12:E12" si="0">SUM(D10/D9*100)</f>
        <v>39.394600887724664</v>
      </c>
      <c r="E12" s="172">
        <f t="shared" si="0"/>
        <v>39.351851851851855</v>
      </c>
      <c r="F12" s="173">
        <f>SUM(F10/F9*100)</f>
        <v>37.877280265339969</v>
      </c>
      <c r="G12" s="174">
        <f>SUM(G10/G9*100)</f>
        <v>26.481257557436518</v>
      </c>
      <c r="H12" s="175">
        <f>SUM(H10/H9*100)</f>
        <v>27.123863243927708</v>
      </c>
      <c r="I12" s="175">
        <f>SUM(I10/I9*100)</f>
        <v>20.841197088163927</v>
      </c>
      <c r="J12" s="176">
        <f>SUM(J10/J9*100)</f>
        <v>21.624022743425726</v>
      </c>
    </row>
    <row r="13" spans="2:11" ht="26.25" customHeight="1" thickBot="1" x14ac:dyDescent="0.3">
      <c r="B13" s="170" t="s">
        <v>71</v>
      </c>
      <c r="C13" s="179">
        <f>SUM(C11/C9*100)</f>
        <v>23.308193700303722</v>
      </c>
      <c r="D13" s="178">
        <f t="shared" ref="D13:E13" si="1">SUM(D11/D9*100)</f>
        <v>22.251327948773923</v>
      </c>
      <c r="E13" s="178">
        <f t="shared" si="1"/>
        <v>21.36165577342048</v>
      </c>
      <c r="F13" s="180">
        <f>SUM(F11/F9*100)</f>
        <v>19.646213377556663</v>
      </c>
      <c r="G13" s="179">
        <f>SUM(G11/G9*100)</f>
        <v>14.180629930327632</v>
      </c>
      <c r="H13" s="178">
        <f>SUM(H11/H9*100)</f>
        <v>13.307240704500977</v>
      </c>
      <c r="I13" s="178">
        <f>SUM(I11/I9*100)</f>
        <v>6.7942841736317066</v>
      </c>
      <c r="J13" s="177">
        <f>SUM(J11/J9*100)</f>
        <v>5.5259417199715708</v>
      </c>
    </row>
    <row r="14" spans="2:11" ht="13.5" customHeight="1" x14ac:dyDescent="0.25">
      <c r="B14" s="50" t="s">
        <v>73</v>
      </c>
      <c r="C14" s="55" t="str">
        <f>T('A-I b.ogół. i do 30r.ż.'!B55)</f>
        <v>*      Liczby zawarte w zestawieniu dotyczą okresu I-IV 2025 roku.</v>
      </c>
    </row>
    <row r="15" spans="2:11" ht="13.5" customHeight="1" x14ac:dyDescent="0.25">
      <c r="B15" s="50" t="s">
        <v>74</v>
      </c>
      <c r="C15" s="54" t="s">
        <v>131</v>
      </c>
      <c r="I15" s="110"/>
    </row>
    <row r="16" spans="2:11" ht="14.25" customHeight="1" x14ac:dyDescent="0.25">
      <c r="C16" s="50" t="s">
        <v>86</v>
      </c>
      <c r="D16" s="74"/>
      <c r="I16" s="111"/>
    </row>
    <row r="17" spans="2:5" ht="12.75" customHeight="1" x14ac:dyDescent="0.25">
      <c r="B17" s="55" t="s">
        <v>88</v>
      </c>
      <c r="C17" s="74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78"/>
      <c r="C19" s="56"/>
    </row>
    <row r="20" spans="2:5" x14ac:dyDescent="0.25">
      <c r="C20" s="56"/>
    </row>
    <row r="21" spans="2:5" x14ac:dyDescent="0.25">
      <c r="C21" s="56"/>
      <c r="E21" s="74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2024-09-02T07:48:25Z</cp:lastPrinted>
  <dcterms:created xsi:type="dcterms:W3CDTF">2017-09-15T11:17:22Z</dcterms:created>
  <dcterms:modified xsi:type="dcterms:W3CDTF">2025-05-23T09:17:34Z</dcterms:modified>
</cp:coreProperties>
</file>